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S:\Civic and Cemetery\MEETING DOCUMENTATION\2024-2025\FINANCE\2nd December 2024\"/>
    </mc:Choice>
  </mc:AlternateContent>
  <xr:revisionPtr revIDLastSave="0" documentId="13_ncr:1_{83B718FA-4257-405E-9B58-F894305B4E11}" xr6:coauthVersionLast="47" xr6:coauthVersionMax="47" xr10:uidLastSave="{00000000-0000-0000-0000-000000000000}"/>
  <bookViews>
    <workbookView xWindow="-28920" yWindow="-120" windowWidth="29040" windowHeight="15840" xr2:uid="{EB34C8D4-E589-4956-8C0A-54EF3910AA2A}"/>
  </bookViews>
  <sheets>
    <sheet name="Detailed Income &amp; Expenditure 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28" i="1" l="1"/>
  <c r="O330" i="1" s="1"/>
  <c r="O329" i="1"/>
  <c r="O327" i="1"/>
  <c r="O325" i="1"/>
  <c r="O316" i="1"/>
  <c r="O314" i="1"/>
  <c r="O303" i="1"/>
  <c r="O305" i="1" s="1"/>
  <c r="O294" i="1"/>
  <c r="O279" i="1"/>
  <c r="O281" i="1" s="1"/>
  <c r="O270" i="1"/>
  <c r="O272" i="1" s="1"/>
  <c r="O260" i="1"/>
  <c r="O262" i="1" s="1"/>
  <c r="O246" i="1"/>
  <c r="O238" i="1"/>
  <c r="O236" i="1"/>
  <c r="O216" i="1"/>
  <c r="O204" i="1"/>
  <c r="O206" i="1" s="1"/>
  <c r="O197" i="1"/>
  <c r="O192" i="1"/>
  <c r="O184" i="1"/>
  <c r="O194" i="1" s="1"/>
  <c r="O181" i="1"/>
  <c r="O179" i="1"/>
  <c r="O172" i="1"/>
  <c r="O167" i="1"/>
  <c r="O157" i="1"/>
  <c r="O169" i="1" s="1"/>
  <c r="O146" i="1"/>
  <c r="O148" i="1" s="1"/>
  <c r="O133" i="1"/>
  <c r="O127" i="1"/>
  <c r="O129" i="1" s="1"/>
  <c r="O112" i="1"/>
  <c r="O114" i="1" s="1"/>
  <c r="O97" i="1"/>
  <c r="O99" i="1" s="1"/>
  <c r="O93" i="1"/>
  <c r="O85" i="1"/>
  <c r="O79" i="1"/>
  <c r="O87" i="1" s="1"/>
  <c r="O74" i="1"/>
  <c r="O61" i="1"/>
  <c r="O76" i="1" s="1"/>
  <c r="O52" i="1"/>
  <c r="O26" i="1"/>
  <c r="O54" i="1" s="1"/>
  <c r="O23" i="1"/>
  <c r="O21" i="1"/>
  <c r="O8" i="1"/>
  <c r="V123" i="1" l="1"/>
  <c r="W123" i="1" s="1"/>
  <c r="N133" i="1"/>
  <c r="N325" i="1"/>
  <c r="N327" i="1" s="1"/>
  <c r="N216" i="1"/>
  <c r="N197" i="1"/>
  <c r="V197" i="1" s="1"/>
  <c r="N184" i="1"/>
  <c r="V184" i="1" s="1"/>
  <c r="N21" i="1"/>
  <c r="V21" i="1" s="1"/>
  <c r="W21" i="1" s="1"/>
  <c r="V326" i="1"/>
  <c r="W326" i="1" s="1"/>
  <c r="V324" i="1"/>
  <c r="W324" i="1" s="1"/>
  <c r="V323" i="1"/>
  <c r="W323" i="1" s="1"/>
  <c r="V322" i="1"/>
  <c r="W322" i="1" s="1"/>
  <c r="V321" i="1"/>
  <c r="W321" i="1" s="1"/>
  <c r="V320" i="1"/>
  <c r="W320" i="1" s="1"/>
  <c r="V319" i="1"/>
  <c r="W319" i="1" s="1"/>
  <c r="V318" i="1"/>
  <c r="V317" i="1"/>
  <c r="W317" i="1" s="1"/>
  <c r="V315" i="1"/>
  <c r="W315" i="1" s="1"/>
  <c r="V313" i="1"/>
  <c r="W313" i="1" s="1"/>
  <c r="V312" i="1"/>
  <c r="W312" i="1" s="1"/>
  <c r="V311" i="1"/>
  <c r="W311" i="1" s="1"/>
  <c r="V310" i="1"/>
  <c r="W310" i="1" s="1"/>
  <c r="V309" i="1"/>
  <c r="V308" i="1"/>
  <c r="V307" i="1"/>
  <c r="W307" i="1" s="1"/>
  <c r="V306" i="1"/>
  <c r="W306" i="1" s="1"/>
  <c r="V304" i="1"/>
  <c r="W304" i="1" s="1"/>
  <c r="V302" i="1"/>
  <c r="W302" i="1" s="1"/>
  <c r="V301" i="1"/>
  <c r="W301" i="1" s="1"/>
  <c r="V300" i="1"/>
  <c r="W300" i="1" s="1"/>
  <c r="V299" i="1"/>
  <c r="W299" i="1" s="1"/>
  <c r="V298" i="1"/>
  <c r="W298" i="1" s="1"/>
  <c r="V297" i="1"/>
  <c r="W297" i="1" s="1"/>
  <c r="V296" i="1"/>
  <c r="W296" i="1" s="1"/>
  <c r="V295" i="1"/>
  <c r="V293" i="1"/>
  <c r="W293" i="1" s="1"/>
  <c r="V292" i="1"/>
  <c r="W292" i="1" s="1"/>
  <c r="V291" i="1"/>
  <c r="W291" i="1" s="1"/>
  <c r="V290" i="1"/>
  <c r="W290" i="1" s="1"/>
  <c r="V289" i="1"/>
  <c r="W289" i="1" s="1"/>
  <c r="V288" i="1"/>
  <c r="W288" i="1" s="1"/>
  <c r="V287" i="1"/>
  <c r="W287" i="1" s="1"/>
  <c r="V286" i="1"/>
  <c r="W286" i="1" s="1"/>
  <c r="V285" i="1"/>
  <c r="W285" i="1" s="1"/>
  <c r="V284" i="1"/>
  <c r="W284" i="1" s="1"/>
  <c r="V283" i="1"/>
  <c r="V282" i="1"/>
  <c r="W282" i="1" s="1"/>
  <c r="V280" i="1"/>
  <c r="W280" i="1" s="1"/>
  <c r="V278" i="1"/>
  <c r="W278" i="1" s="1"/>
  <c r="V277" i="1"/>
  <c r="W277" i="1" s="1"/>
  <c r="V276" i="1"/>
  <c r="V274" i="1"/>
  <c r="W274" i="1" s="1"/>
  <c r="V273" i="1"/>
  <c r="W273" i="1" s="1"/>
  <c r="V271" i="1"/>
  <c r="W271" i="1" s="1"/>
  <c r="V269" i="1"/>
  <c r="W269" i="1" s="1"/>
  <c r="V268" i="1"/>
  <c r="W268" i="1" s="1"/>
  <c r="V267" i="1"/>
  <c r="W267" i="1" s="1"/>
  <c r="V266" i="1"/>
  <c r="W266" i="1" s="1"/>
  <c r="V265" i="1"/>
  <c r="V264" i="1"/>
  <c r="V263" i="1"/>
  <c r="W263" i="1" s="1"/>
  <c r="V261" i="1"/>
  <c r="W261" i="1" s="1"/>
  <c r="V259" i="1"/>
  <c r="W259" i="1" s="1"/>
  <c r="V258" i="1"/>
  <c r="W258" i="1" s="1"/>
  <c r="V257" i="1"/>
  <c r="W257" i="1" s="1"/>
  <c r="V256" i="1"/>
  <c r="W256" i="1" s="1"/>
  <c r="V255" i="1"/>
  <c r="W255" i="1" s="1"/>
  <c r="V254" i="1"/>
  <c r="W254" i="1" s="1"/>
  <c r="V253" i="1"/>
  <c r="W253" i="1" s="1"/>
  <c r="V252" i="1"/>
  <c r="W252" i="1" s="1"/>
  <c r="V251" i="1"/>
  <c r="W251" i="1" s="1"/>
  <c r="V250" i="1"/>
  <c r="W250" i="1" s="1"/>
  <c r="V249" i="1"/>
  <c r="W249" i="1" s="1"/>
  <c r="V248" i="1"/>
  <c r="W248" i="1" s="1"/>
  <c r="V247" i="1"/>
  <c r="V245" i="1"/>
  <c r="W245" i="1" s="1"/>
  <c r="V244" i="1"/>
  <c r="W244" i="1" s="1"/>
  <c r="V243" i="1"/>
  <c r="W243" i="1" s="1"/>
  <c r="V242" i="1"/>
  <c r="W242" i="1" s="1"/>
  <c r="V241" i="1"/>
  <c r="W241" i="1" s="1"/>
  <c r="V240" i="1"/>
  <c r="V239" i="1"/>
  <c r="W239" i="1" s="1"/>
  <c r="V237" i="1"/>
  <c r="W237" i="1" s="1"/>
  <c r="V235" i="1"/>
  <c r="W235" i="1" s="1"/>
  <c r="V234" i="1"/>
  <c r="W234" i="1" s="1"/>
  <c r="V233" i="1"/>
  <c r="W233" i="1" s="1"/>
  <c r="V232" i="1"/>
  <c r="W232" i="1" s="1"/>
  <c r="V231" i="1"/>
  <c r="W231" i="1" s="1"/>
  <c r="V230" i="1"/>
  <c r="W230" i="1" s="1"/>
  <c r="V229" i="1"/>
  <c r="W229" i="1" s="1"/>
  <c r="V228" i="1"/>
  <c r="W228" i="1" s="1"/>
  <c r="V227" i="1"/>
  <c r="W227" i="1" s="1"/>
  <c r="V226" i="1"/>
  <c r="W226" i="1" s="1"/>
  <c r="V225" i="1"/>
  <c r="W225" i="1" s="1"/>
  <c r="V224" i="1"/>
  <c r="W224" i="1" s="1"/>
  <c r="V223" i="1"/>
  <c r="W223" i="1" s="1"/>
  <c r="V222" i="1"/>
  <c r="W222" i="1" s="1"/>
  <c r="V221" i="1"/>
  <c r="W221" i="1" s="1"/>
  <c r="V220" i="1"/>
  <c r="W220" i="1" s="1"/>
  <c r="V219" i="1"/>
  <c r="W219" i="1" s="1"/>
  <c r="V218" i="1"/>
  <c r="W218" i="1" s="1"/>
  <c r="V217" i="1"/>
  <c r="V215" i="1"/>
  <c r="W215" i="1" s="1"/>
  <c r="V214" i="1"/>
  <c r="W214" i="1" s="1"/>
  <c r="V213" i="1"/>
  <c r="W213" i="1" s="1"/>
  <c r="V212" i="1"/>
  <c r="W212" i="1" s="1"/>
  <c r="V211" i="1"/>
  <c r="W211" i="1" s="1"/>
  <c r="V210" i="1"/>
  <c r="W210" i="1" s="1"/>
  <c r="V209" i="1"/>
  <c r="W209" i="1" s="1"/>
  <c r="V208" i="1"/>
  <c r="V207" i="1"/>
  <c r="W207" i="1" s="1"/>
  <c r="V205" i="1"/>
  <c r="W205" i="1" s="1"/>
  <c r="V203" i="1"/>
  <c r="W203" i="1" s="1"/>
  <c r="V202" i="1"/>
  <c r="W202" i="1" s="1"/>
  <c r="V201" i="1"/>
  <c r="W201" i="1" s="1"/>
  <c r="V199" i="1"/>
  <c r="W199" i="1" s="1"/>
  <c r="V198" i="1"/>
  <c r="V196" i="1"/>
  <c r="W196" i="1" s="1"/>
  <c r="V195" i="1"/>
  <c r="W195" i="1" s="1"/>
  <c r="V193" i="1"/>
  <c r="W193" i="1" s="1"/>
  <c r="V191" i="1"/>
  <c r="W191" i="1" s="1"/>
  <c r="V190" i="1"/>
  <c r="W190" i="1" s="1"/>
  <c r="V189" i="1"/>
  <c r="W189" i="1" s="1"/>
  <c r="V188" i="1"/>
  <c r="W188" i="1" s="1"/>
  <c r="V187" i="1"/>
  <c r="W187" i="1" s="1"/>
  <c r="V186" i="1"/>
  <c r="W186" i="1" s="1"/>
  <c r="V185" i="1"/>
  <c r="V183" i="1"/>
  <c r="W183" i="1" s="1"/>
  <c r="V182" i="1"/>
  <c r="W182" i="1" s="1"/>
  <c r="V180" i="1"/>
  <c r="W180" i="1" s="1"/>
  <c r="V178" i="1"/>
  <c r="W178" i="1" s="1"/>
  <c r="V177" i="1"/>
  <c r="W177" i="1" s="1"/>
  <c r="V176" i="1"/>
  <c r="W176" i="1" s="1"/>
  <c r="V175" i="1"/>
  <c r="W175" i="1" s="1"/>
  <c r="V174" i="1"/>
  <c r="W174" i="1" s="1"/>
  <c r="V173" i="1"/>
  <c r="V171" i="1"/>
  <c r="W171" i="1" s="1"/>
  <c r="V170" i="1"/>
  <c r="W170" i="1" s="1"/>
  <c r="V168" i="1"/>
  <c r="W168" i="1" s="1"/>
  <c r="V166" i="1"/>
  <c r="W166" i="1" s="1"/>
  <c r="V165" i="1"/>
  <c r="W165" i="1" s="1"/>
  <c r="V164" i="1"/>
  <c r="W164" i="1" s="1"/>
  <c r="V163" i="1"/>
  <c r="W163" i="1" s="1"/>
  <c r="V162" i="1"/>
  <c r="W162" i="1" s="1"/>
  <c r="V161" i="1"/>
  <c r="W161" i="1" s="1"/>
  <c r="V160" i="1"/>
  <c r="W160" i="1" s="1"/>
  <c r="V159" i="1"/>
  <c r="W159" i="1" s="1"/>
  <c r="V158" i="1"/>
  <c r="V156" i="1"/>
  <c r="W156" i="1" s="1"/>
  <c r="V155" i="1"/>
  <c r="W155" i="1" s="1"/>
  <c r="V154" i="1"/>
  <c r="W154" i="1" s="1"/>
  <c r="V153" i="1"/>
  <c r="W153" i="1" s="1"/>
  <c r="V152" i="1"/>
  <c r="W152" i="1" s="1"/>
  <c r="V150" i="1"/>
  <c r="V149" i="1"/>
  <c r="W149" i="1" s="1"/>
  <c r="V147" i="1"/>
  <c r="W147" i="1" s="1"/>
  <c r="V145" i="1"/>
  <c r="W145" i="1" s="1"/>
  <c r="V144" i="1"/>
  <c r="W144" i="1" s="1"/>
  <c r="V143" i="1"/>
  <c r="W143" i="1" s="1"/>
  <c r="V142" i="1"/>
  <c r="W142" i="1" s="1"/>
  <c r="V141" i="1"/>
  <c r="W141" i="1" s="1"/>
  <c r="V140" i="1"/>
  <c r="W140" i="1" s="1"/>
  <c r="V139" i="1"/>
  <c r="W139" i="1" s="1"/>
  <c r="V138" i="1"/>
  <c r="W138" i="1" s="1"/>
  <c r="V137" i="1"/>
  <c r="W137" i="1" s="1"/>
  <c r="V136" i="1"/>
  <c r="W136" i="1" s="1"/>
  <c r="V135" i="1"/>
  <c r="W135" i="1" s="1"/>
  <c r="V134" i="1"/>
  <c r="V133" i="1"/>
  <c r="V132" i="1"/>
  <c r="W132" i="1" s="1"/>
  <c r="V131" i="1"/>
  <c r="W131" i="1" s="1"/>
  <c r="V130" i="1"/>
  <c r="W130" i="1" s="1"/>
  <c r="V128" i="1"/>
  <c r="W128" i="1" s="1"/>
  <c r="V126" i="1"/>
  <c r="W126" i="1" s="1"/>
  <c r="V125" i="1"/>
  <c r="W125" i="1" s="1"/>
  <c r="V124" i="1"/>
  <c r="W124" i="1" s="1"/>
  <c r="V122" i="1"/>
  <c r="W122" i="1" s="1"/>
  <c r="V121" i="1"/>
  <c r="W121" i="1" s="1"/>
  <c r="V120" i="1"/>
  <c r="W120" i="1" s="1"/>
  <c r="V119" i="1"/>
  <c r="W119" i="1" s="1"/>
  <c r="V118" i="1"/>
  <c r="V116" i="1"/>
  <c r="W116" i="1" s="1"/>
  <c r="V115" i="1"/>
  <c r="W115" i="1" s="1"/>
  <c r="V113" i="1"/>
  <c r="W113" i="1" s="1"/>
  <c r="V111" i="1"/>
  <c r="W111" i="1" s="1"/>
  <c r="V110" i="1"/>
  <c r="W110" i="1" s="1"/>
  <c r="V109" i="1"/>
  <c r="W109" i="1" s="1"/>
  <c r="V108" i="1"/>
  <c r="W108" i="1" s="1"/>
  <c r="V107" i="1"/>
  <c r="W107" i="1" s="1"/>
  <c r="V106" i="1"/>
  <c r="W106" i="1" s="1"/>
  <c r="V105" i="1"/>
  <c r="W105" i="1" s="1"/>
  <c r="V104" i="1"/>
  <c r="W104" i="1" s="1"/>
  <c r="V103" i="1"/>
  <c r="V101" i="1"/>
  <c r="W101" i="1" s="1"/>
  <c r="V100" i="1"/>
  <c r="W100" i="1" s="1"/>
  <c r="V98" i="1"/>
  <c r="W98" i="1" s="1"/>
  <c r="V96" i="1"/>
  <c r="W96" i="1" s="1"/>
  <c r="V95" i="1"/>
  <c r="W95" i="1" s="1"/>
  <c r="V94" i="1"/>
  <c r="V92" i="1"/>
  <c r="W92" i="1" s="1"/>
  <c r="V91" i="1"/>
  <c r="W91" i="1" s="1"/>
  <c r="V90" i="1"/>
  <c r="W90" i="1" s="1"/>
  <c r="V89" i="1"/>
  <c r="V88" i="1"/>
  <c r="W88" i="1" s="1"/>
  <c r="V86" i="1"/>
  <c r="W86" i="1" s="1"/>
  <c r="V84" i="1"/>
  <c r="W84" i="1" s="1"/>
  <c r="V83" i="1"/>
  <c r="W83" i="1" s="1"/>
  <c r="V82" i="1"/>
  <c r="W82" i="1" s="1"/>
  <c r="V81" i="1"/>
  <c r="W81" i="1" s="1"/>
  <c r="V80" i="1"/>
  <c r="V78" i="1"/>
  <c r="V77" i="1"/>
  <c r="W77" i="1" s="1"/>
  <c r="V75" i="1"/>
  <c r="W75" i="1" s="1"/>
  <c r="V73" i="1"/>
  <c r="W73" i="1" s="1"/>
  <c r="V72" i="1"/>
  <c r="W72" i="1" s="1"/>
  <c r="V71" i="1"/>
  <c r="W71" i="1" s="1"/>
  <c r="V70" i="1"/>
  <c r="W70" i="1" s="1"/>
  <c r="V69" i="1"/>
  <c r="W69" i="1" s="1"/>
  <c r="V68" i="1"/>
  <c r="W68" i="1" s="1"/>
  <c r="V67" i="1"/>
  <c r="W67" i="1" s="1"/>
  <c r="V66" i="1"/>
  <c r="W66" i="1" s="1"/>
  <c r="V65" i="1"/>
  <c r="W65" i="1" s="1"/>
  <c r="V64" i="1"/>
  <c r="W64" i="1" s="1"/>
  <c r="V63" i="1"/>
  <c r="W63" i="1" s="1"/>
  <c r="V62" i="1"/>
  <c r="W62" i="1" s="1"/>
  <c r="V60" i="1"/>
  <c r="W60" i="1" s="1"/>
  <c r="V59" i="1"/>
  <c r="W59" i="1" s="1"/>
  <c r="V58" i="1"/>
  <c r="W58" i="1" s="1"/>
  <c r="V57" i="1"/>
  <c r="W57" i="1" s="1"/>
  <c r="V56" i="1"/>
  <c r="W56" i="1" s="1"/>
  <c r="V55" i="1"/>
  <c r="V53" i="1"/>
  <c r="W53" i="1" s="1"/>
  <c r="V51" i="1"/>
  <c r="W51" i="1" s="1"/>
  <c r="V50" i="1"/>
  <c r="W50" i="1" s="1"/>
  <c r="V49" i="1"/>
  <c r="W49" i="1" s="1"/>
  <c r="V48" i="1"/>
  <c r="W48" i="1" s="1"/>
  <c r="V47" i="1"/>
  <c r="W47" i="1" s="1"/>
  <c r="V46" i="1"/>
  <c r="W46" i="1" s="1"/>
  <c r="V45" i="1"/>
  <c r="W45" i="1" s="1"/>
  <c r="V44" i="1"/>
  <c r="W44" i="1" s="1"/>
  <c r="V43" i="1"/>
  <c r="W43" i="1" s="1"/>
  <c r="V42" i="1"/>
  <c r="W42" i="1" s="1"/>
  <c r="V41" i="1"/>
  <c r="W41" i="1" s="1"/>
  <c r="V40" i="1"/>
  <c r="W40" i="1" s="1"/>
  <c r="V39" i="1"/>
  <c r="W39" i="1" s="1"/>
  <c r="V38" i="1"/>
  <c r="W38" i="1" s="1"/>
  <c r="V37" i="1"/>
  <c r="W37" i="1" s="1"/>
  <c r="V36" i="1"/>
  <c r="W36" i="1" s="1"/>
  <c r="V35" i="1"/>
  <c r="W35" i="1" s="1"/>
  <c r="V34" i="1"/>
  <c r="W34" i="1" s="1"/>
  <c r="V33" i="1"/>
  <c r="W33" i="1" s="1"/>
  <c r="V32" i="1"/>
  <c r="W32" i="1" s="1"/>
  <c r="V31" i="1"/>
  <c r="W31" i="1" s="1"/>
  <c r="V30" i="1"/>
  <c r="W30" i="1" s="1"/>
  <c r="V29" i="1"/>
  <c r="W29" i="1" s="1"/>
  <c r="V28" i="1"/>
  <c r="W28" i="1" s="1"/>
  <c r="V27" i="1"/>
  <c r="W27" i="1" s="1"/>
  <c r="V25" i="1"/>
  <c r="W25" i="1" s="1"/>
  <c r="V24" i="1"/>
  <c r="W24" i="1" s="1"/>
  <c r="V20" i="1"/>
  <c r="W20" i="1" s="1"/>
  <c r="V19" i="1"/>
  <c r="W19" i="1" s="1"/>
  <c r="V18" i="1"/>
  <c r="W18" i="1" s="1"/>
  <c r="V17" i="1"/>
  <c r="W17" i="1" s="1"/>
  <c r="V16" i="1"/>
  <c r="W16" i="1" s="1"/>
  <c r="V15" i="1"/>
  <c r="W15" i="1" s="1"/>
  <c r="V14" i="1"/>
  <c r="W14" i="1" s="1"/>
  <c r="V13" i="1"/>
  <c r="W13" i="1" s="1"/>
  <c r="V12" i="1"/>
  <c r="W12" i="1" s="1"/>
  <c r="V11" i="1"/>
  <c r="W11" i="1" s="1"/>
  <c r="V10" i="1"/>
  <c r="W10" i="1" s="1"/>
  <c r="V9" i="1"/>
  <c r="W9" i="1" s="1"/>
  <c r="V6" i="1"/>
  <c r="W6" i="1" s="1"/>
  <c r="W133" i="1" l="1"/>
  <c r="W89" i="1"/>
  <c r="W93" i="1" s="1"/>
  <c r="V93" i="1"/>
  <c r="W265" i="1"/>
  <c r="V272" i="1"/>
  <c r="W309" i="1"/>
  <c r="W314" i="1" s="1"/>
  <c r="V314" i="1"/>
  <c r="W150" i="1"/>
  <c r="W157" i="1" s="1"/>
  <c r="W169" i="1" s="1"/>
  <c r="V157" i="1"/>
  <c r="W283" i="1"/>
  <c r="W294" i="1" s="1"/>
  <c r="W305" i="1" s="1"/>
  <c r="V294" i="1"/>
  <c r="V305" i="1" s="1"/>
  <c r="W118" i="1"/>
  <c r="W127" i="1" s="1"/>
  <c r="V127" i="1"/>
  <c r="W103" i="1"/>
  <c r="W112" i="1" s="1"/>
  <c r="V112" i="1"/>
  <c r="W295" i="1"/>
  <c r="W303" i="1" s="1"/>
  <c r="V303" i="1"/>
  <c r="W198" i="1"/>
  <c r="W204" i="1" s="1"/>
  <c r="V204" i="1"/>
  <c r="W240" i="1"/>
  <c r="W246" i="1" s="1"/>
  <c r="W262" i="1" s="1"/>
  <c r="V246" i="1"/>
  <c r="W134" i="1"/>
  <c r="W146" i="1" s="1"/>
  <c r="V146" i="1"/>
  <c r="V148" i="1" s="1"/>
  <c r="W308" i="1"/>
  <c r="V316" i="1"/>
  <c r="W94" i="1"/>
  <c r="W97" i="1" s="1"/>
  <c r="V97" i="1"/>
  <c r="W185" i="1"/>
  <c r="W192" i="1" s="1"/>
  <c r="V192" i="1"/>
  <c r="W184" i="1"/>
  <c r="V194" i="1"/>
  <c r="W80" i="1"/>
  <c r="W85" i="1" s="1"/>
  <c r="V85" i="1"/>
  <c r="V87" i="1" s="1"/>
  <c r="W217" i="1"/>
  <c r="W236" i="1" s="1"/>
  <c r="V236" i="1"/>
  <c r="W197" i="1"/>
  <c r="W206" i="1" s="1"/>
  <c r="V206" i="1"/>
  <c r="W264" i="1"/>
  <c r="W270" i="1" s="1"/>
  <c r="V270" i="1"/>
  <c r="W78" i="1"/>
  <c r="W158" i="1"/>
  <c r="W167" i="1" s="1"/>
  <c r="V167" i="1"/>
  <c r="W173" i="1"/>
  <c r="W179" i="1" s="1"/>
  <c r="V179" i="1"/>
  <c r="W247" i="1"/>
  <c r="W260" i="1" s="1"/>
  <c r="V260" i="1"/>
  <c r="W276" i="1"/>
  <c r="W279" i="1" s="1"/>
  <c r="V279" i="1"/>
  <c r="W318" i="1"/>
  <c r="W325" i="1" s="1"/>
  <c r="V325" i="1"/>
  <c r="W55" i="1"/>
  <c r="W61" i="1" s="1"/>
  <c r="V61" i="1"/>
  <c r="W208" i="1"/>
  <c r="W216" i="1" s="1"/>
  <c r="V216" i="1"/>
  <c r="N314" i="1"/>
  <c r="N303" i="1"/>
  <c r="N294" i="1"/>
  <c r="N279" i="1"/>
  <c r="N275" i="1"/>
  <c r="N270" i="1"/>
  <c r="N272" i="1" s="1"/>
  <c r="N260" i="1"/>
  <c r="N246" i="1"/>
  <c r="N236" i="1"/>
  <c r="N204" i="1"/>
  <c r="N192" i="1"/>
  <c r="N179" i="1"/>
  <c r="N172" i="1"/>
  <c r="N167" i="1"/>
  <c r="N157" i="1"/>
  <c r="N169" i="1" s="1"/>
  <c r="N146" i="1"/>
  <c r="N127" i="1"/>
  <c r="N117" i="1"/>
  <c r="N93" i="1"/>
  <c r="N112" i="1"/>
  <c r="N102" i="1"/>
  <c r="V102" i="1" s="1"/>
  <c r="N97" i="1"/>
  <c r="N85" i="1"/>
  <c r="N79" i="1"/>
  <c r="N74" i="1"/>
  <c r="N61" i="1"/>
  <c r="N52" i="1"/>
  <c r="N26" i="1"/>
  <c r="V26" i="1" s="1"/>
  <c r="N8" i="1"/>
  <c r="W148" i="1" l="1"/>
  <c r="V99" i="1"/>
  <c r="V328" i="1"/>
  <c r="W99" i="1"/>
  <c r="W328" i="1"/>
  <c r="W26" i="1"/>
  <c r="W52" i="1" s="1"/>
  <c r="W329" i="1" s="1"/>
  <c r="V52" i="1"/>
  <c r="V329" i="1" s="1"/>
  <c r="V262" i="1"/>
  <c r="V169" i="1"/>
  <c r="W238" i="1"/>
  <c r="W194" i="1"/>
  <c r="V238" i="1"/>
  <c r="W102" i="1"/>
  <c r="W114" i="1" s="1"/>
  <c r="V114" i="1"/>
  <c r="W76" i="1"/>
  <c r="W74" i="1"/>
  <c r="W87" i="1"/>
  <c r="W272" i="1"/>
  <c r="V79" i="1"/>
  <c r="W79" i="1" s="1"/>
  <c r="N87" i="1"/>
  <c r="V76" i="1"/>
  <c r="V74" i="1"/>
  <c r="N329" i="1"/>
  <c r="V8" i="1"/>
  <c r="N328" i="1"/>
  <c r="N238" i="1"/>
  <c r="V172" i="1"/>
  <c r="N181" i="1"/>
  <c r="N194" i="1"/>
  <c r="N281" i="1"/>
  <c r="V275" i="1"/>
  <c r="N206" i="1"/>
  <c r="N316" i="1"/>
  <c r="W316" i="1" s="1"/>
  <c r="N129" i="1"/>
  <c r="V129" i="1" s="1"/>
  <c r="W129" i="1" s="1"/>
  <c r="V117" i="1"/>
  <c r="W117" i="1" s="1"/>
  <c r="N148" i="1"/>
  <c r="V327" i="1"/>
  <c r="W327" i="1" s="1"/>
  <c r="N305" i="1"/>
  <c r="N262" i="1"/>
  <c r="N23" i="1"/>
  <c r="N114" i="1"/>
  <c r="N76" i="1"/>
  <c r="N54" i="1"/>
  <c r="V54" i="1" s="1"/>
  <c r="W54" i="1" s="1"/>
  <c r="N99" i="1"/>
  <c r="W172" i="1" l="1"/>
  <c r="W181" i="1" s="1"/>
  <c r="V181" i="1"/>
  <c r="W8" i="1"/>
  <c r="W23" i="1" s="1"/>
  <c r="V23" i="1"/>
  <c r="W275" i="1"/>
  <c r="W281" i="1" s="1"/>
  <c r="V281" i="1"/>
  <c r="H61" i="1"/>
  <c r="G61" i="1"/>
  <c r="N330" i="1" l="1"/>
  <c r="V330" i="1" s="1"/>
  <c r="W330" i="1" s="1"/>
</calcChain>
</file>

<file path=xl/sharedStrings.xml><?xml version="1.0" encoding="utf-8"?>
<sst xmlns="http://schemas.openxmlformats.org/spreadsheetml/2006/main" count="869" uniqueCount="646">
  <si>
    <t>Month No: 6</t>
  </si>
  <si>
    <t>Cost Centre Report</t>
  </si>
  <si>
    <t xml:space="preserve">Actual Last </t>
  </si>
  <si>
    <t xml:space="preserve">Actual Year </t>
  </si>
  <si>
    <t xml:space="preserve">Current </t>
  </si>
  <si>
    <t xml:space="preserve"> Variance </t>
  </si>
  <si>
    <t xml:space="preserve">Committed </t>
  </si>
  <si>
    <t xml:space="preserve">Funds </t>
  </si>
  <si>
    <t>% Spent</t>
  </si>
  <si>
    <t>To Date</t>
  </si>
  <si>
    <t>Annual Bud</t>
  </si>
  <si>
    <t>Annual Total</t>
  </si>
  <si>
    <t>Expenditure</t>
  </si>
  <si>
    <t>Available</t>
  </si>
  <si>
    <t>Civic and Democratic</t>
  </si>
  <si>
    <t>Inc Civic Miscellaneous</t>
  </si>
  <si>
    <t>(6,504)</t>
  </si>
  <si>
    <t>0.0%</t>
  </si>
  <si>
    <t>Inc-Miscellaneous</t>
  </si>
  <si>
    <t>Civic and Democratic :- Income</t>
  </si>
  <si>
    <t>Modern Gov</t>
  </si>
  <si>
    <t>(6,160)</t>
  </si>
  <si>
    <t>Bring Me</t>
  </si>
  <si>
    <t>Mayor's Expenses</t>
  </si>
  <si>
    <t>100.0%</t>
  </si>
  <si>
    <t>Elections</t>
  </si>
  <si>
    <t>Civic Expenses</t>
  </si>
  <si>
    <t>45.0%</t>
  </si>
  <si>
    <t>Civic Mayor Making</t>
  </si>
  <si>
    <t>(328)</t>
  </si>
  <si>
    <t>142.6%</t>
  </si>
  <si>
    <t>Civic Flag Raising</t>
  </si>
  <si>
    <t>Civic Service &amp; Parade</t>
  </si>
  <si>
    <t>29.1%</t>
  </si>
  <si>
    <t>Civic Rememberance</t>
  </si>
  <si>
    <t>(10)</t>
  </si>
  <si>
    <t>(0.2%)</t>
  </si>
  <si>
    <t>Member's Allowances</t>
  </si>
  <si>
    <t>99.0%</t>
  </si>
  <si>
    <t>Mayor's fundraising expences</t>
  </si>
  <si>
    <t>(4,051)</t>
  </si>
  <si>
    <t>Civic and Democratic :- Indirect Expenditure</t>
  </si>
  <si>
    <t>67.0%</t>
  </si>
  <si>
    <t>Net Income over Expenditure</t>
  </si>
  <si>
    <t>(23,359)</t>
  </si>
  <si>
    <t>(44,750)</t>
  </si>
  <si>
    <t>(21,391)</t>
  </si>
  <si>
    <t>Central Services</t>
  </si>
  <si>
    <t>Central Services :- Income</t>
  </si>
  <si>
    <t>Salaries</t>
  </si>
  <si>
    <t>38.3%</t>
  </si>
  <si>
    <t>Ers National Insurance</t>
  </si>
  <si>
    <t>33.2%</t>
  </si>
  <si>
    <t>Ers Pension</t>
  </si>
  <si>
    <t>38.6%</t>
  </si>
  <si>
    <t>Temporary Staff</t>
  </si>
  <si>
    <t>Staff Travel</t>
  </si>
  <si>
    <t>Health and Safety</t>
  </si>
  <si>
    <t>21.8%</t>
  </si>
  <si>
    <t>Mobile Phones</t>
  </si>
  <si>
    <t>(297)</t>
  </si>
  <si>
    <t>124.8%</t>
  </si>
  <si>
    <t>Office Phones</t>
  </si>
  <si>
    <t>(590)</t>
  </si>
  <si>
    <t>129.5%</t>
  </si>
  <si>
    <t>Stationery</t>
  </si>
  <si>
    <t>68.3%</t>
  </si>
  <si>
    <t>Subscriptions</t>
  </si>
  <si>
    <t>(4,489)</t>
  </si>
  <si>
    <t>199.7%</t>
  </si>
  <si>
    <t>Insurance</t>
  </si>
  <si>
    <t>89.8%</t>
  </si>
  <si>
    <t>Ref. Booksand Publications</t>
  </si>
  <si>
    <t>26.0%</t>
  </si>
  <si>
    <t>Recruitment Advertising</t>
  </si>
  <si>
    <t>Office Expenses</t>
  </si>
  <si>
    <t>(2,305)</t>
  </si>
  <si>
    <t>(2,383)</t>
  </si>
  <si>
    <t>283.3%</t>
  </si>
  <si>
    <t>Computer Support</t>
  </si>
  <si>
    <t>82.2%</t>
  </si>
  <si>
    <t>Website</t>
  </si>
  <si>
    <t>12.0%</t>
  </si>
  <si>
    <t>Press &amp; PR</t>
  </si>
  <si>
    <t>(110)</t>
  </si>
  <si>
    <t>22.7%</t>
  </si>
  <si>
    <t>Legal and Professional Fees</t>
  </si>
  <si>
    <t>(19,015)</t>
  </si>
  <si>
    <t>290.1%</t>
  </si>
  <si>
    <t>Audit Fees</t>
  </si>
  <si>
    <t>71.5%</t>
  </si>
  <si>
    <t>Accountancy &amp; Payroll</t>
  </si>
  <si>
    <t>26.7%</t>
  </si>
  <si>
    <t>Training &amp; Conferences</t>
  </si>
  <si>
    <t>52.2%</t>
  </si>
  <si>
    <t>HR</t>
  </si>
  <si>
    <t>41.7%</t>
  </si>
  <si>
    <t>Miscellaneous Expences</t>
  </si>
  <si>
    <t>Newsletter</t>
  </si>
  <si>
    <t>71.3%</t>
  </si>
  <si>
    <t>Central Services :- Indirect Expenditure</t>
  </si>
  <si>
    <t>52.9%</t>
  </si>
  <si>
    <t>(247,665)</t>
  </si>
  <si>
    <t>(469,650)</t>
  </si>
  <si>
    <t>(221,985)</t>
  </si>
  <si>
    <t>Garth House</t>
  </si>
  <si>
    <t>Inc-Nais House</t>
  </si>
  <si>
    <t>23.6%</t>
  </si>
  <si>
    <t>Inc-CAB Rent</t>
  </si>
  <si>
    <t>Inc-Registrars</t>
  </si>
  <si>
    <t>Inc-Garth Rooms Lettings</t>
  </si>
  <si>
    <t>(453)</t>
  </si>
  <si>
    <t>190.5%</t>
  </si>
  <si>
    <t>Garth House :- Income</t>
  </si>
  <si>
    <t>70.2%</t>
  </si>
  <si>
    <t>Cleaning Contract</t>
  </si>
  <si>
    <t>62.7%</t>
  </si>
  <si>
    <t>Rates</t>
  </si>
  <si>
    <t>23.9%</t>
  </si>
  <si>
    <t>Water Charges</t>
  </si>
  <si>
    <t>(73)</t>
  </si>
  <si>
    <t>36.4%</t>
  </si>
  <si>
    <t>Gas</t>
  </si>
  <si>
    <t>39.2%</t>
  </si>
  <si>
    <t>Electric</t>
  </si>
  <si>
    <t>(2,354)</t>
  </si>
  <si>
    <t>161.9%</t>
  </si>
  <si>
    <t>Cleaning Materials</t>
  </si>
  <si>
    <t>(148)</t>
  </si>
  <si>
    <t>Grounds &amp; Buildings Mtce</t>
  </si>
  <si>
    <t>75.3%</t>
  </si>
  <si>
    <t>Waste Removal</t>
  </si>
  <si>
    <t>(855)</t>
  </si>
  <si>
    <t>168.4%</t>
  </si>
  <si>
    <t>Maintenance outreach Building</t>
  </si>
  <si>
    <t>(550)</t>
  </si>
  <si>
    <t>Building Security</t>
  </si>
  <si>
    <t>(241)</t>
  </si>
  <si>
    <t>116.1%</t>
  </si>
  <si>
    <t>Window Cleaning</t>
  </si>
  <si>
    <t>40.8%</t>
  </si>
  <si>
    <t>Garth House :- Indirect Expenditure</t>
  </si>
  <si>
    <t>52.6%</t>
  </si>
  <si>
    <t>(15,917)</t>
  </si>
  <si>
    <t>(34,850)</t>
  </si>
  <si>
    <t>(18,933)</t>
  </si>
  <si>
    <t>Garth Lodge</t>
  </si>
  <si>
    <t>Inc-Garth Lodge</t>
  </si>
  <si>
    <t>43.0%</t>
  </si>
  <si>
    <t>Garth Lodge :- Income</t>
  </si>
  <si>
    <t>Garth Lodge Costs</t>
  </si>
  <si>
    <t>Garth Lodge :- Indirect Expenditure</t>
  </si>
  <si>
    <t>Corporate Finance</t>
  </si>
  <si>
    <t>Inc-Precept</t>
  </si>
  <si>
    <t>(0)</t>
  </si>
  <si>
    <t>Inc-Interest Received</t>
  </si>
  <si>
    <t>(44,278)</t>
  </si>
  <si>
    <t>247.6%</t>
  </si>
  <si>
    <t>Corporate Finance :- Income</t>
  </si>
  <si>
    <t>102.4%</t>
  </si>
  <si>
    <t>Bank Charges</t>
  </si>
  <si>
    <t>48.8%</t>
  </si>
  <si>
    <t>Loan Repayments</t>
  </si>
  <si>
    <t>47.0%</t>
  </si>
  <si>
    <t>Corporate Finance :- Indirect Expenditure</t>
  </si>
  <si>
    <t>47.2%</t>
  </si>
  <si>
    <t>(51,137)</t>
  </si>
  <si>
    <t>Community Support</t>
  </si>
  <si>
    <t>(400)</t>
  </si>
  <si>
    <t>Community Support :- Income</t>
  </si>
  <si>
    <t>CAB</t>
  </si>
  <si>
    <t>Grants to Voluntary Org.</t>
  </si>
  <si>
    <t>87.5%</t>
  </si>
  <si>
    <t>OYAP</t>
  </si>
  <si>
    <t>TVP Crime Partnership</t>
  </si>
  <si>
    <t>Bicester Vision Manager</t>
  </si>
  <si>
    <t>Partnership</t>
  </si>
  <si>
    <t>Community Woodland</t>
  </si>
  <si>
    <t>Community Support :- Indirect Expenditure</t>
  </si>
  <si>
    <t>58.0%</t>
  </si>
  <si>
    <t>(23,855)</t>
  </si>
  <si>
    <t>(41,850)</t>
  </si>
  <si>
    <t>(17,995)</t>
  </si>
  <si>
    <t>Projects</t>
  </si>
  <si>
    <t>Inc-Grants Received</t>
  </si>
  <si>
    <t>Projects :- Income</t>
  </si>
  <si>
    <t>Purchase New Machinery</t>
  </si>
  <si>
    <t>New Computer Equipment</t>
  </si>
  <si>
    <t>Garth House Redevelopment</t>
  </si>
  <si>
    <t>82.1%</t>
  </si>
  <si>
    <t>New Cemetery</t>
  </si>
  <si>
    <t>16.0%</t>
  </si>
  <si>
    <t>Asset Maintenance</t>
  </si>
  <si>
    <t>57.1%</t>
  </si>
  <si>
    <t>Play Area/Open Space Inv.</t>
  </si>
  <si>
    <t>1.6%</t>
  </si>
  <si>
    <t>Town Centre</t>
  </si>
  <si>
    <t>11.7%</t>
  </si>
  <si>
    <t>Containing Outbreak Management</t>
  </si>
  <si>
    <t>(23,851)</t>
  </si>
  <si>
    <t>Projects :- Indirect Expenditure</t>
  </si>
  <si>
    <t>19.1%</t>
  </si>
  <si>
    <t>(29,054)</t>
  </si>
  <si>
    <t>(152,431)</t>
  </si>
  <si>
    <t>(123,377)</t>
  </si>
  <si>
    <t>Environmental Services</t>
  </si>
  <si>
    <t>47.7%</t>
  </si>
  <si>
    <t>39.6%</t>
  </si>
  <si>
    <t>47.6%</t>
  </si>
  <si>
    <t>(3,625)</t>
  </si>
  <si>
    <t>(3,890)</t>
  </si>
  <si>
    <t>138.9%</t>
  </si>
  <si>
    <t>(85)</t>
  </si>
  <si>
    <t>Uniform &amp; PPE</t>
  </si>
  <si>
    <t>(444)</t>
  </si>
  <si>
    <t>(654)</t>
  </si>
  <si>
    <t>146.7%</t>
  </si>
  <si>
    <t>20.9%</t>
  </si>
  <si>
    <t>Maintenance Machinery</t>
  </si>
  <si>
    <t>(1,927)</t>
  </si>
  <si>
    <t>119.3%</t>
  </si>
  <si>
    <t>Petrol,Oil &amp; Gas</t>
  </si>
  <si>
    <t>83.1%</t>
  </si>
  <si>
    <t>Tools</t>
  </si>
  <si>
    <t>30.3%</t>
  </si>
  <si>
    <t>Vehicle Maintenance</t>
  </si>
  <si>
    <t>Environmental Services :- Indirect Expenditure</t>
  </si>
  <si>
    <t>51.8%</t>
  </si>
  <si>
    <t>Net Expenditure</t>
  </si>
  <si>
    <t>(204,039)</t>
  </si>
  <si>
    <t>(402,400)</t>
  </si>
  <si>
    <t>(198,361)</t>
  </si>
  <si>
    <t>Open Spaces</t>
  </si>
  <si>
    <t>Inc-Pavilions/Pitches</t>
  </si>
  <si>
    <t>Inc-Keta Field Pitches</t>
  </si>
  <si>
    <t>69.5%</t>
  </si>
  <si>
    <t>Inc-Bicester Fields Pitches</t>
  </si>
  <si>
    <t>Inc-Keble Rd Pitches</t>
  </si>
  <si>
    <t>(667)</t>
  </si>
  <si>
    <t>Open Spaces :- Income</t>
  </si>
  <si>
    <t>96.1%</t>
  </si>
  <si>
    <t>(4,850)</t>
  </si>
  <si>
    <t>Pavilion Maintenance</t>
  </si>
  <si>
    <t>(670)</t>
  </si>
  <si>
    <t>Vertidraining of Pitches (FA G</t>
  </si>
  <si>
    <t>(12,346)</t>
  </si>
  <si>
    <t>(16,926)</t>
  </si>
  <si>
    <t>Lease of Open Spaces</t>
  </si>
  <si>
    <t>Maintenance of Open Spaces</t>
  </si>
  <si>
    <t>37.5%</t>
  </si>
  <si>
    <t>Parks and Garden Contract</t>
  </si>
  <si>
    <t>Pest Control</t>
  </si>
  <si>
    <t>Open Spaces :- Indirect Expenditure</t>
  </si>
  <si>
    <t>60.9%</t>
  </si>
  <si>
    <t>(214,656)</t>
  </si>
  <si>
    <t>(362,271)</t>
  </si>
  <si>
    <t>(147,615)</t>
  </si>
  <si>
    <t>Pingle Field</t>
  </si>
  <si>
    <t>Pingle Field :- Income</t>
  </si>
  <si>
    <t>(3,970)</t>
  </si>
  <si>
    <t>460.9%</t>
  </si>
  <si>
    <t>92.3%</t>
  </si>
  <si>
    <t>32.2%</t>
  </si>
  <si>
    <t>(3)</t>
  </si>
  <si>
    <t>101.4%</t>
  </si>
  <si>
    <t>(188)</t>
  </si>
  <si>
    <t>112.6%</t>
  </si>
  <si>
    <t>Pingle Field :- Indirect Expenditure</t>
  </si>
  <si>
    <t>53.7%</t>
  </si>
  <si>
    <t>(12,377)</t>
  </si>
  <si>
    <t>(30,130)</t>
  </si>
  <si>
    <t>(17,753)</t>
  </si>
  <si>
    <t>Sunderland Drive</t>
  </si>
  <si>
    <t>21.4%</t>
  </si>
  <si>
    <t>Sunderland Drive :- Income</t>
  </si>
  <si>
    <t>39.1%</t>
  </si>
  <si>
    <t>(969)</t>
  </si>
  <si>
    <t>148.5%</t>
  </si>
  <si>
    <t>25.0%</t>
  </si>
  <si>
    <t>(1,093)</t>
  </si>
  <si>
    <t>(1,579)</t>
  </si>
  <si>
    <t>257.9%</t>
  </si>
  <si>
    <t>93.3%</t>
  </si>
  <si>
    <t>Sunderland Drive :- Indirect Expenditure</t>
  </si>
  <si>
    <t>95.0%</t>
  </si>
  <si>
    <t>(6,263)</t>
  </si>
  <si>
    <t>(5,550)</t>
  </si>
  <si>
    <t>Bicester Field</t>
  </si>
  <si>
    <t>73.4%</t>
  </si>
  <si>
    <t>Bicester Field :- Income</t>
  </si>
  <si>
    <t>93.9%</t>
  </si>
  <si>
    <t>50.3%</t>
  </si>
  <si>
    <t>95.2%</t>
  </si>
  <si>
    <t>(1,201)</t>
  </si>
  <si>
    <t>(1,815)</t>
  </si>
  <si>
    <t>281.5%</t>
  </si>
  <si>
    <t>14.2%</t>
  </si>
  <si>
    <t>(436)</t>
  </si>
  <si>
    <t>187.2%</t>
  </si>
  <si>
    <t>Bicester Field :- Indirect Expenditure</t>
  </si>
  <si>
    <t>76.8%</t>
  </si>
  <si>
    <t>(8,083)</t>
  </si>
  <si>
    <t>(11,250)</t>
  </si>
  <si>
    <t>(3,167)</t>
  </si>
  <si>
    <t>Whitelands Sports Village</t>
  </si>
  <si>
    <t>31.5%</t>
  </si>
  <si>
    <t>Inc-Whitelands Cafe</t>
  </si>
  <si>
    <t>Inc-Whitelands room hire</t>
  </si>
  <si>
    <t>(2,570)</t>
  </si>
  <si>
    <t>Inc-Insurance Received</t>
  </si>
  <si>
    <t>(2,293)</t>
  </si>
  <si>
    <t>Inc-Rugby Club</t>
  </si>
  <si>
    <t>Inc-ACE Academy</t>
  </si>
  <si>
    <t>30.0%</t>
  </si>
  <si>
    <t>Inc-OX RTC</t>
  </si>
  <si>
    <t>34.7%</t>
  </si>
  <si>
    <t>(61,933)</t>
  </si>
  <si>
    <t>Whitelands Sports Village :- Income</t>
  </si>
  <si>
    <t>88.7%</t>
  </si>
  <si>
    <t>56.7%</t>
  </si>
  <si>
    <t>46.8%</t>
  </si>
  <si>
    <t>51.3%</t>
  </si>
  <si>
    <t>(5,788)</t>
  </si>
  <si>
    <t>127.6%</t>
  </si>
  <si>
    <t>(224)</t>
  </si>
  <si>
    <t>118.7%</t>
  </si>
  <si>
    <t>45.1%</t>
  </si>
  <si>
    <t>(1,219)</t>
  </si>
  <si>
    <t>124.4%</t>
  </si>
  <si>
    <t>SW Sports Village</t>
  </si>
  <si>
    <t>57.0%</t>
  </si>
  <si>
    <t>Whitelands Sports Village :- Indirect Expenditure</t>
  </si>
  <si>
    <t>55.1%</t>
  </si>
  <si>
    <t>(49,953)</t>
  </si>
  <si>
    <t>(157,200)</t>
  </si>
  <si>
    <t>(107,247)</t>
  </si>
  <si>
    <t>Garth Park</t>
  </si>
  <si>
    <t>Inc-Garth Stables</t>
  </si>
  <si>
    <t>(150)</t>
  </si>
  <si>
    <t>104.8%</t>
  </si>
  <si>
    <t>Inc-Bowls Club</t>
  </si>
  <si>
    <t>55.6%</t>
  </si>
  <si>
    <t>Inc-Tennis Club</t>
  </si>
  <si>
    <t>(50)</t>
  </si>
  <si>
    <t>103.2%</t>
  </si>
  <si>
    <t>Inc Garth Park Cafe</t>
  </si>
  <si>
    <t>56.1%</t>
  </si>
  <si>
    <t>Garth Park :- Income</t>
  </si>
  <si>
    <t>65.2%</t>
  </si>
  <si>
    <t>56.2%</t>
  </si>
  <si>
    <t>80.0%</t>
  </si>
  <si>
    <t>16.8%</t>
  </si>
  <si>
    <t>(263)</t>
  </si>
  <si>
    <t>113.2%</t>
  </si>
  <si>
    <t>3.4%</t>
  </si>
  <si>
    <t>(1,680)</t>
  </si>
  <si>
    <t>122.4%</t>
  </si>
  <si>
    <t>Horticultural Supplies</t>
  </si>
  <si>
    <t>47.5%</t>
  </si>
  <si>
    <t>Maintenance Bowls Club</t>
  </si>
  <si>
    <t>90.0%</t>
  </si>
  <si>
    <t>Garth Park Toilets</t>
  </si>
  <si>
    <t>9.7%</t>
  </si>
  <si>
    <t>Maintenance Bandstand &amp; Well</t>
  </si>
  <si>
    <t>Garth Park :- Indirect Expenditure</t>
  </si>
  <si>
    <t>47.4%</t>
  </si>
  <si>
    <t>(8,198)</t>
  </si>
  <si>
    <t>(30,475)</t>
  </si>
  <si>
    <t>(22,277)</t>
  </si>
  <si>
    <t>Play Areas</t>
  </si>
  <si>
    <t>(6)</t>
  </si>
  <si>
    <t>Maintenance Play Areas</t>
  </si>
  <si>
    <t>80.7%</t>
  </si>
  <si>
    <t>ROSPA Inspections</t>
  </si>
  <si>
    <t>89.2%</t>
  </si>
  <si>
    <t>Play Areas :- Indirect Expenditure</t>
  </si>
  <si>
    <t>83.7%</t>
  </si>
  <si>
    <t>(8,841)</t>
  </si>
  <si>
    <t>(11,000)</t>
  </si>
  <si>
    <t>(2,159)</t>
  </si>
  <si>
    <t>Allotments</t>
  </si>
  <si>
    <t>Inc-Allotments</t>
  </si>
  <si>
    <t>(178)</t>
  </si>
  <si>
    <t>102.5%</t>
  </si>
  <si>
    <t>Allotments :- Income</t>
  </si>
  <si>
    <t>49.9%</t>
  </si>
  <si>
    <t>Allotments Costs</t>
  </si>
  <si>
    <t>45.7%</t>
  </si>
  <si>
    <t>Rent</t>
  </si>
  <si>
    <t>50.0%</t>
  </si>
  <si>
    <t>Allotments :- Indirect Expenditure</t>
  </si>
  <si>
    <t>(2,252)</t>
  </si>
  <si>
    <t>Town Council Events</t>
  </si>
  <si>
    <t>Inc-Carnival</t>
  </si>
  <si>
    <t>Income - Music Event</t>
  </si>
  <si>
    <t>Inc- Sledgehammer</t>
  </si>
  <si>
    <t>(20,875)</t>
  </si>
  <si>
    <t>331.9%</t>
  </si>
  <si>
    <t>Inc- Sports Day</t>
  </si>
  <si>
    <t>(2,000)</t>
  </si>
  <si>
    <t>Inc-Christmas Lights</t>
  </si>
  <si>
    <t>(46)</t>
  </si>
  <si>
    <t>(0.6%)</t>
  </si>
  <si>
    <t>Chistmas Lights Trail</t>
  </si>
  <si>
    <t>Inc-Food Festival</t>
  </si>
  <si>
    <t>(83)</t>
  </si>
  <si>
    <t>Town Council Events :- Income</t>
  </si>
  <si>
    <t>31.8%</t>
  </si>
  <si>
    <t>Evt 1 Music EVent</t>
  </si>
  <si>
    <t>(5,879)</t>
  </si>
  <si>
    <t>(6,795)</t>
  </si>
  <si>
    <t>168.0%</t>
  </si>
  <si>
    <t>Evt 3 - Sledgehammer</t>
  </si>
  <si>
    <t>(5,340)</t>
  </si>
  <si>
    <t>(6,062)</t>
  </si>
  <si>
    <t>160.6%</t>
  </si>
  <si>
    <t>Sports Day</t>
  </si>
  <si>
    <t>94.7%</t>
  </si>
  <si>
    <t>Special Events/Coronation 2023</t>
  </si>
  <si>
    <t>(3,895)</t>
  </si>
  <si>
    <t>(4,058)</t>
  </si>
  <si>
    <t>181.2%</t>
  </si>
  <si>
    <t>FFD in assoc. w/AFD</t>
  </si>
  <si>
    <t>(428)</t>
  </si>
  <si>
    <t>(944)</t>
  </si>
  <si>
    <t>109.9%</t>
  </si>
  <si>
    <t>Christmas Lights Switch On</t>
  </si>
  <si>
    <t>50.7%</t>
  </si>
  <si>
    <t>Christmas Lights Trail</t>
  </si>
  <si>
    <t>6.7%</t>
  </si>
  <si>
    <t>Town Council Events :- Indirect Expenditure</t>
  </si>
  <si>
    <t>50.1%</t>
  </si>
  <si>
    <t>(31,582)</t>
  </si>
  <si>
    <t>(33,500)</t>
  </si>
  <si>
    <t>(1,918)</t>
  </si>
  <si>
    <t>Cemetery</t>
  </si>
  <si>
    <t>Inc-Cemetery</t>
  </si>
  <si>
    <t>(3,991)</t>
  </si>
  <si>
    <t>Cemetery :- Income</t>
  </si>
  <si>
    <t>96.5%</t>
  </si>
  <si>
    <t>25.7%</t>
  </si>
  <si>
    <t>(746)</t>
  </si>
  <si>
    <t>597.6%</t>
  </si>
  <si>
    <t>8.4%</t>
  </si>
  <si>
    <t>32.7%</t>
  </si>
  <si>
    <t>Cemetery :- Indirect Expenditure</t>
  </si>
  <si>
    <t>57.9%</t>
  </si>
  <si>
    <t>(6,700)</t>
  </si>
  <si>
    <t>(6,810)</t>
  </si>
  <si>
    <t>Street Scene</t>
  </si>
  <si>
    <t>Street Furniture</t>
  </si>
  <si>
    <t>Pedestrianisation Scheme</t>
  </si>
  <si>
    <t>Repairs &amp; Maint. Clocks</t>
  </si>
  <si>
    <t>Litter Bin Provosion</t>
  </si>
  <si>
    <t>99.8%</t>
  </si>
  <si>
    <t>Christmas Lights Maint/Storage</t>
  </si>
  <si>
    <t>83.3%</t>
  </si>
  <si>
    <t>Litter/Dog Bin Emptying</t>
  </si>
  <si>
    <t>Street Scene :- Indirect Expenditure</t>
  </si>
  <si>
    <t>69.3%</t>
  </si>
  <si>
    <t>(25,640)</t>
  </si>
  <si>
    <t>(37,000)</t>
  </si>
  <si>
    <t>(11,360)</t>
  </si>
  <si>
    <t>Earmarked Reserves</t>
  </si>
  <si>
    <t>Community and Elections</t>
  </si>
  <si>
    <t>29.2%</t>
  </si>
  <si>
    <t>Play Areas/Open Space Investme</t>
  </si>
  <si>
    <t>13.7%</t>
  </si>
  <si>
    <t>Equipment Replacement/Mtce</t>
  </si>
  <si>
    <t>9.5%</t>
  </si>
  <si>
    <t>Green Infrastructure</t>
  </si>
  <si>
    <t>BTC Premises</t>
  </si>
  <si>
    <t>1.5%</t>
  </si>
  <si>
    <t>Youth Initiatives</t>
  </si>
  <si>
    <t>Burial Ground Provision</t>
  </si>
  <si>
    <t>SW Sports Village Contribution</t>
  </si>
  <si>
    <t>1.8%</t>
  </si>
  <si>
    <t>Earmarked Reserves :- Indirect Expenditure</t>
  </si>
  <si>
    <t>4.2%</t>
  </si>
  <si>
    <t>(177,045)</t>
  </si>
  <si>
    <t>(137,281)</t>
  </si>
  <si>
    <t>(3,301,630</t>
  </si>
  <si>
    <t>(3,164,349</t>
  </si>
  <si>
    <t>plus Transfer from EMR</t>
  </si>
  <si>
    <t>Movement to/(from) Gen Reserve</t>
  </si>
  <si>
    <t>(14,273)</t>
  </si>
  <si>
    <t>Grand Totals:- Income</t>
  </si>
  <si>
    <t>97.7%</t>
  </si>
  <si>
    <t>23.0%</t>
  </si>
  <si>
    <t>(3,301,630)</t>
  </si>
  <si>
    <t>(4,134,344)</t>
  </si>
  <si>
    <t>Total est. exp for 24/25</t>
  </si>
  <si>
    <t>Year 23/24</t>
  </si>
  <si>
    <t>Actual 22/23</t>
  </si>
  <si>
    <t>Variance</t>
  </si>
  <si>
    <t>Explanation</t>
  </si>
  <si>
    <t>There is no H&amp;S, sationery or cleaning products budget for Whitelands and this is a large building with numerous pitches.  Requires a greater budget.</t>
  </si>
  <si>
    <t>Minerva Publications, recruitment</t>
  </si>
  <si>
    <t>Tender costs for Grounds and maintenance contract.</t>
  </si>
  <si>
    <t>Currently receiving £483 per month</t>
  </si>
  <si>
    <t xml:space="preserve">Overbudgeted </t>
  </si>
  <si>
    <t>PO will be journaled when invoice paid</t>
  </si>
  <si>
    <t>Credit note</t>
  </si>
  <si>
    <t>Requires journaling.</t>
  </si>
  <si>
    <t>Grant Aid</t>
  </si>
  <si>
    <t>No longer supporting this</t>
  </si>
  <si>
    <t>Requires journalling</t>
  </si>
  <si>
    <t>Original budget still to be spent on Groundsmen</t>
  </si>
  <si>
    <t>Mobiles for Groundsmen are paid under 105/4020, requires journal</t>
  </si>
  <si>
    <t>Cost of fuel inflation</t>
  </si>
  <si>
    <t>FA Grant Expenditure see 1019/301</t>
  </si>
  <si>
    <t>6 x £34114.55 = 204687.30 + Tree maintanance costs not budgeted for which include Tree Survey £35000 and further tree work of £25,000</t>
  </si>
  <si>
    <t>Annual cleaning invoice</t>
  </si>
  <si>
    <t>Oxford Fire alarm annual invoice</t>
  </si>
  <si>
    <t>Annual PHS</t>
  </si>
  <si>
    <t>£1749.21 spent on seeds, not budgeted</t>
  </si>
  <si>
    <t>Annual PHS Waste Removal</t>
  </si>
  <si>
    <t>Under budgeted</t>
  </si>
  <si>
    <t>Annual cleaning</t>
  </si>
  <si>
    <t>Play Safe Limited annual inspections</t>
  </si>
  <si>
    <t>2 extra lines purchased, plus £81.53 accrued 23/24 invoices</t>
  </si>
  <si>
    <t>Clean Genie (monthly cost about £592 x 6)</t>
  </si>
  <si>
    <t>xxxx</t>
  </si>
  <si>
    <t>Carbon emission project</t>
  </si>
  <si>
    <t>Accrued invoice 2022-2023 £2002.56</t>
  </si>
  <si>
    <t>Chooi</t>
  </si>
  <si>
    <t>Lease not completed</t>
  </si>
  <si>
    <t>No SLA inplace, being chased. Verbally agreed at £12500 per year</t>
  </si>
  <si>
    <t>Journalled to 1014</t>
  </si>
  <si>
    <t>Actual 21/22</t>
  </si>
  <si>
    <t>Actual 19/20</t>
  </si>
  <si>
    <t>Actual 20/21</t>
  </si>
  <si>
    <t>FA Grant income expected - Vertidraining: 100% Yr 1 &amp;2; 60% Yr 3 &amp; 4;  30% Yr 5 &amp; 6</t>
  </si>
  <si>
    <t>Based on invoices received 08/02/2024 CDC</t>
  </si>
  <si>
    <t>Inc-Armed Forces Day</t>
  </si>
  <si>
    <t>Includes toilet block on Cemetery Road and Cemetery toilet</t>
  </si>
  <si>
    <t>Based on 2023/2024</t>
  </si>
  <si>
    <t>Citizens Advice Support, have requested amount.</t>
  </si>
  <si>
    <t>XXX</t>
  </si>
  <si>
    <t>Inv. - open space hier</t>
  </si>
  <si>
    <t>12 x £821.50</t>
  </si>
  <si>
    <t>£550 plus VAT per month x 12</t>
  </si>
  <si>
    <t xml:space="preserve">£129.60 per month </t>
  </si>
  <si>
    <t>Quarterly invoices £5274.10 + VAT x 4</t>
  </si>
  <si>
    <t>£2811.06 x quarterly cost</t>
  </si>
  <si>
    <t>Printing</t>
  </si>
  <si>
    <t>Photocopier</t>
  </si>
  <si>
    <t>CCTV</t>
  </si>
  <si>
    <t>Inv-Miscellaneous</t>
  </si>
  <si>
    <t>Inc - Miscellaneous</t>
  </si>
  <si>
    <t>SW Sports Village Sinking Fund</t>
  </si>
  <si>
    <t>Inc - Garth Garage &amp; Yard</t>
  </si>
  <si>
    <t xml:space="preserve">Special Events </t>
  </si>
  <si>
    <t>Predicted budget 2026/2027</t>
  </si>
  <si>
    <t>Predicted budget  2027/2028</t>
  </si>
  <si>
    <t>Needs recoding as per Phil to Open Spaces</t>
  </si>
  <si>
    <t>Phil- Paul verbally has been agreed to double the income</t>
  </si>
  <si>
    <t>Draft Budget 25/26</t>
  </si>
  <si>
    <t>Sub-total summary</t>
  </si>
  <si>
    <t>2024/2025</t>
  </si>
  <si>
    <t>Income</t>
  </si>
  <si>
    <t>Balance</t>
  </si>
  <si>
    <t>Meetings and Hospitality</t>
  </si>
  <si>
    <t>Inc-Precept Support Grant</t>
  </si>
  <si>
    <t>COVID 19 Grants</t>
  </si>
  <si>
    <t>Tree Maintenance</t>
  </si>
  <si>
    <t>Inc - Sale of Assets</t>
  </si>
  <si>
    <t>Contract Hire Vehicle</t>
  </si>
  <si>
    <t>Maintenance Skate Park</t>
  </si>
  <si>
    <t>Car Show</t>
  </si>
  <si>
    <t>Play Areas :- Income</t>
  </si>
  <si>
    <t>Environmental Services :- Income</t>
  </si>
  <si>
    <t>Is this a new contract, and more than previous years?</t>
  </si>
  <si>
    <t>Formule correction</t>
  </si>
  <si>
    <t>Annual increments received and NI increase included.</t>
  </si>
  <si>
    <t>NI increase included.</t>
  </si>
  <si>
    <t>Mayors Charity fundraising income. Easter Egg Hunt 23/24 and Mayor's Lunch 24/25</t>
  </si>
  <si>
    <t>Annual Cost, no budget as Mod Gov cancelled.</t>
  </si>
  <si>
    <t>New Council Building and automation of reception work. Not yet required.</t>
  </si>
  <si>
    <t>Annual Cost, Mayors allowance.</t>
  </si>
  <si>
    <t>No resignations expected. It equals 25% of the overall value of the elections every four years</t>
  </si>
  <si>
    <t>Proposed New Mayor chain 25_26 and any civic purchases made (not fundraising or Event Related)</t>
  </si>
  <si>
    <t>Cost of Room Hire, increase to deliver event.</t>
  </si>
  <si>
    <t>Reduced in line with cost trend</t>
  </si>
  <si>
    <t>Increased for expected future expenditure</t>
  </si>
  <si>
    <t>Annual cost, annual increase estimatimation (2023/2024 £989.65) + 2.5% = £1014.38 x 15)</t>
  </si>
  <si>
    <t>Mayors fundraising spend for Mayors Charity offset by 1013 income</t>
  </si>
  <si>
    <t>Annual increments now received.  Estimated 2.5% inc. (inc. increment)</t>
  </si>
  <si>
    <t xml:space="preserve">Annual increments now received.  Estimated 2.5% inc. </t>
  </si>
  <si>
    <t>Penisula - Health and Safety package</t>
  </si>
  <si>
    <t>Milage incurred by staff.</t>
  </si>
  <si>
    <t>Mobile phones for Groundsmen included in this est. year end expenditure cost, as at the end of Month 6, requires journal to 300/4020. Contracts assosiated to office staff.</t>
  </si>
  <si>
    <t>Includes Whitelands stationery &amp; Postage and other administration costs.</t>
  </si>
  <si>
    <t>Annual Rialtas, Cemetry and Pitchbooking software invoices. Annual Pitchbooking costs of £6000.00.  OALC membership not budgeted for £4214.65. Contractual payments</t>
  </si>
  <si>
    <t>Annual invoice, Town Council insurance.</t>
  </si>
  <si>
    <t>Any literature purchased</t>
  </si>
  <si>
    <t>Offsite, subject matter experts support.</t>
  </si>
  <si>
    <t>Navitas Support. One off cost for renewal of domain name.</t>
  </si>
  <si>
    <t>Bi-annual audit fees</t>
  </si>
  <si>
    <t>Astral Accountancy (Payroll)</t>
  </si>
  <si>
    <t>Training needs</t>
  </si>
  <si>
    <t>Shape HR Solutions support</t>
  </si>
  <si>
    <t>Garth Gazette, to include Graven Hill</t>
  </si>
  <si>
    <t xml:space="preserve">Accrued invoice and out-of-contract costs resulted in unplanned for costs 2024/2025), Monthly Avg. £400x12 = £4800 </t>
  </si>
  <si>
    <t>All repairs and improvements assocated to Garth House</t>
  </si>
  <si>
    <t xml:space="preserve"> £1432 PHS 2023/24, Combined with Garth Park Waste removal</t>
  </si>
  <si>
    <t>Annual service £1224 plus call outs. New security upgrade 25/26</t>
  </si>
  <si>
    <t>Repairs associated with lodge</t>
  </si>
  <si>
    <t>Reduced in line with actual income</t>
  </si>
  <si>
    <t>Suggest a greater increase than 2%.  Residents will pay a 2% increase on their rates.  Predict a 2% increase on Band D payers</t>
  </si>
  <si>
    <t>Contribution towards officer charged with community projects</t>
  </si>
  <si>
    <t>Contribution towards officer charged with running B.Vision</t>
  </si>
  <si>
    <t>ER code, but can see day to day pend on new machinery</t>
  </si>
  <si>
    <t>New building, ER code for HQ improvements</t>
  </si>
  <si>
    <t>Peter Mitchell Associates - inspection, ER code for Cemetery</t>
  </si>
  <si>
    <t>Lawson Demolition , ER Code for building improvements</t>
  </si>
  <si>
    <t>ER code for play areas, but can see annual spend</t>
  </si>
  <si>
    <t>ER code for any unforseen contributions to improve town centre</t>
  </si>
  <si>
    <t>Annual Incremental increase received. Estimated 2.5% increase (inc. increment)</t>
  </si>
  <si>
    <t>Currently recruiting, expect further expenditure 24/25, no temp staff projected</t>
  </si>
  <si>
    <t>This includes MOTs, vehicle breakdown, vehicle hire. There is no budget for Vehicle maintanance, increased as a safety measure</t>
  </si>
  <si>
    <t>Fair Ground and 'Other Hike' like fireworks etc.</t>
  </si>
  <si>
    <t>CDC Lease</t>
  </si>
  <si>
    <t>Project for Pavillion extension postponed as CDC asset</t>
  </si>
  <si>
    <t>Oxford Fire alarm annual invoice, upgrading the system 25/26</t>
  </si>
  <si>
    <t>Upgrading the system</t>
  </si>
  <si>
    <t>Adjusted income based on current actuals to P6</t>
  </si>
  <si>
    <t>No SLA inplace, negotiations taking place, agreement reached</t>
  </si>
  <si>
    <t>Estimated 2.5% (inc. increment)</t>
  </si>
  <si>
    <t>Requires investigation to ensure Oxford Alarms not missed coded.  Upgrade to new alarm system 25/26</t>
  </si>
  <si>
    <t>Reduction based on 2024/2025, repairs to yard/stables and park</t>
  </si>
  <si>
    <t>Summber bedding or additional plant purchases</t>
  </si>
  <si>
    <t>Claypits rent through lease with CDC</t>
  </si>
  <si>
    <t>Works assocated to the cemetery / chapel</t>
  </si>
  <si>
    <t>Replenishment or repair of any benchs, picnic tables.</t>
  </si>
  <si>
    <t>Servicable agreeement on the upkeep of electric bollards - sheep street</t>
  </si>
  <si>
    <t>Contractual fee to sore and repair christmas lights</t>
  </si>
  <si>
    <t>To increase the rate of replacement / repair</t>
  </si>
  <si>
    <t>Office staff, recruitment direct.</t>
  </si>
  <si>
    <t>Toshibo Photocopier Charges not budgeted for here, requires journalling</t>
  </si>
  <si>
    <t>SMF - Should a press release need to be created.  New supplier sourced for 25/26.</t>
  </si>
  <si>
    <t>Currently receiving an average of £8500 per month, CCLA and £4000 per quarter Barclays savings, however if investment is liquidated for new build, no interest. Forecast of income is on investments and open to market influences.</t>
  </si>
  <si>
    <t xml:space="preserve"> ER code for Green Space improvement.</t>
  </si>
  <si>
    <t>Currently paying CDC for electricity.  Bi-annual cost.  Officers will work to distribute costs across Whitelands users</t>
  </si>
  <si>
    <t>ER Ledger code</t>
  </si>
  <si>
    <r>
      <rPr>
        <b/>
        <sz val="14"/>
        <color theme="1"/>
        <rFont val="Aptos"/>
        <family val="2"/>
      </rPr>
      <t xml:space="preserve">APPENDIX 2:  DRAFT BUDGET 2024/2025 </t>
    </r>
    <r>
      <rPr>
        <sz val="14"/>
        <color theme="1"/>
        <rFont val="Aptos"/>
        <family val="2"/>
      </rPr>
      <t xml:space="preserve">                                    Detailed Income &amp; Expenditure by Budget Heading 30/09/2024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</si>
</sst>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14"/>
      <color theme="1"/>
      <name val="Aptos"/>
      <family val="2"/>
    </font>
    <font>
      <b/>
      <sz val="14"/>
      <color theme="1"/>
      <name val="Aptos"/>
      <family val="2"/>
    </font>
    <font>
      <sz val="14"/>
      <name val="Aptos"/>
      <family val="2"/>
    </font>
    <font>
      <b/>
      <sz val="14"/>
      <color theme="0"/>
      <name val="Aptos"/>
      <family val="2"/>
    </font>
    <font>
      <sz val="14"/>
      <color theme="0"/>
      <name val="Aptos"/>
      <family val="2"/>
    </font>
    <font>
      <sz val="14"/>
      <color theme="1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164" fontId="0" fillId="0" borderId="0" xfId="0" applyNumberFormat="1"/>
    <xf numFmtId="4" fontId="0" fillId="0" borderId="9" xfId="0" applyNumberFormat="1" applyBorder="1"/>
    <xf numFmtId="4" fontId="1" fillId="10" borderId="9" xfId="0" applyNumberFormat="1" applyFont="1" applyFill="1" applyBorder="1"/>
    <xf numFmtId="164" fontId="3" fillId="0" borderId="0" xfId="0" applyNumberFormat="1" applyFont="1" applyAlignment="1">
      <alignment horizontal="center" vertical="center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7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9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9" borderId="7" xfId="0" applyNumberFormat="1" applyFont="1" applyFill="1" applyBorder="1" applyAlignment="1" applyProtection="1">
      <alignment horizontal="center" vertical="center" wrapText="1"/>
      <protection locked="0"/>
    </xf>
    <xf numFmtId="164" fontId="4" fillId="9" borderId="2" xfId="0" applyNumberFormat="1" applyFont="1" applyFill="1" applyBorder="1" applyAlignment="1">
      <alignment horizontal="center" vertical="center" wrapText="1"/>
    </xf>
    <xf numFmtId="164" fontId="4" fillId="9" borderId="1" xfId="0" applyNumberFormat="1" applyFont="1" applyFill="1" applyBorder="1" applyAlignment="1">
      <alignment horizontal="center" vertical="center" wrapText="1"/>
    </xf>
    <xf numFmtId="164" fontId="4" fillId="9" borderId="7" xfId="0" applyNumberFormat="1" applyFont="1" applyFill="1" applyBorder="1" applyAlignment="1">
      <alignment horizontal="center" vertical="center" wrapText="1"/>
    </xf>
    <xf numFmtId="164" fontId="4" fillId="13" borderId="7" xfId="0" applyNumberFormat="1" applyFont="1" applyFill="1" applyBorder="1" applyAlignment="1">
      <alignment horizontal="center" vertical="center" wrapText="1"/>
    </xf>
    <xf numFmtId="164" fontId="4" fillId="8" borderId="7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/>
    </xf>
    <xf numFmtId="164" fontId="3" fillId="7" borderId="3" xfId="0" applyNumberFormat="1" applyFont="1" applyFill="1" applyBorder="1" applyAlignment="1">
      <alignment horizontal="center" vertical="center"/>
    </xf>
    <xf numFmtId="164" fontId="3" fillId="9" borderId="3" xfId="0" applyNumberFormat="1" applyFont="1" applyFill="1" applyBorder="1" applyAlignment="1" applyProtection="1">
      <alignment horizontal="center" vertical="center"/>
      <protection locked="0"/>
    </xf>
    <xf numFmtId="164" fontId="3" fillId="9" borderId="8" xfId="0" applyNumberFormat="1" applyFont="1" applyFill="1" applyBorder="1" applyAlignment="1">
      <alignment horizontal="center" vertical="center"/>
    </xf>
    <xf numFmtId="164" fontId="3" fillId="9" borderId="4" xfId="0" applyNumberFormat="1" applyFont="1" applyFill="1" applyBorder="1" applyAlignment="1">
      <alignment horizontal="center" vertical="center"/>
    </xf>
    <xf numFmtId="164" fontId="3" fillId="9" borderId="3" xfId="0" applyNumberFormat="1" applyFont="1" applyFill="1" applyBorder="1" applyAlignment="1">
      <alignment horizontal="center" vertical="center"/>
    </xf>
    <xf numFmtId="164" fontId="3" fillId="13" borderId="8" xfId="0" applyNumberFormat="1" applyFont="1" applyFill="1" applyBorder="1" applyAlignment="1">
      <alignment horizontal="center" vertical="center"/>
    </xf>
    <xf numFmtId="164" fontId="3" fillId="8" borderId="8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7" borderId="6" xfId="0" applyNumberFormat="1" applyFont="1" applyFill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13" borderId="0" xfId="0" applyNumberFormat="1" applyFont="1" applyFill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center" vertical="center"/>
      <protection locked="0"/>
    </xf>
    <xf numFmtId="164" fontId="3" fillId="0" borderId="0" xfId="0" applyNumberFormat="1" applyFont="1" applyAlignment="1">
      <alignment horizontal="center" vertical="center" wrapText="1"/>
    </xf>
    <xf numFmtId="164" fontId="3" fillId="3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164" fontId="3" fillId="6" borderId="10" xfId="0" applyNumberFormat="1" applyFont="1" applyFill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center" vertical="center"/>
    </xf>
    <xf numFmtId="164" fontId="3" fillId="11" borderId="6" xfId="0" applyNumberFormat="1" applyFont="1" applyFill="1" applyBorder="1" applyAlignment="1">
      <alignment horizontal="center" vertical="center"/>
    </xf>
    <xf numFmtId="164" fontId="3" fillId="12" borderId="6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64" fontId="3" fillId="0" borderId="3" xfId="0" applyNumberFormat="1" applyFont="1" applyBorder="1" applyAlignment="1" applyProtection="1">
      <alignment horizontal="center" vertical="center"/>
      <protection locked="0"/>
    </xf>
    <xf numFmtId="164" fontId="3" fillId="0" borderId="8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13" borderId="4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164" fontId="3" fillId="4" borderId="0" xfId="0" applyNumberFormat="1" applyFont="1" applyFill="1" applyAlignment="1" applyProtection="1">
      <alignment horizontal="center" vertical="center"/>
      <protection locked="0"/>
    </xf>
    <xf numFmtId="164" fontId="3" fillId="4" borderId="0" xfId="0" applyNumberFormat="1" applyFont="1" applyFill="1" applyAlignment="1">
      <alignment horizontal="center" vertical="center"/>
    </xf>
    <xf numFmtId="164" fontId="3" fillId="4" borderId="2" xfId="0" applyNumberFormat="1" applyFont="1" applyFill="1" applyBorder="1" applyAlignment="1" applyProtection="1">
      <alignment horizontal="center" vertical="center"/>
      <protection locked="0"/>
    </xf>
    <xf numFmtId="164" fontId="3" fillId="6" borderId="5" xfId="0" applyNumberFormat="1" applyFont="1" applyFill="1" applyBorder="1" applyAlignment="1" applyProtection="1">
      <alignment horizontal="center" vertical="center"/>
      <protection locked="0"/>
    </xf>
    <xf numFmtId="164" fontId="3" fillId="5" borderId="0" xfId="0" applyNumberFormat="1" applyFont="1" applyFill="1" applyAlignment="1" applyProtection="1">
      <alignment horizontal="center" vertical="center"/>
      <protection locked="0"/>
    </xf>
    <xf numFmtId="164" fontId="5" fillId="4" borderId="0" xfId="0" applyNumberFormat="1" applyFont="1" applyFill="1" applyAlignment="1" applyProtection="1">
      <alignment horizontal="center" vertic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4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3" fillId="6" borderId="5" xfId="0" applyFont="1" applyFill="1" applyBorder="1" applyAlignment="1">
      <alignment horizontal="left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5" borderId="0" xfId="0" applyFont="1" applyFill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3" fillId="6" borderId="0" xfId="0" applyFont="1" applyFill="1" applyAlignment="1">
      <alignment horizontal="left" vertical="center"/>
    </xf>
    <xf numFmtId="164" fontId="3" fillId="12" borderId="0" xfId="0" applyNumberFormat="1" applyFont="1" applyFill="1" applyAlignment="1">
      <alignment horizontal="center" vertical="center"/>
    </xf>
    <xf numFmtId="0" fontId="3" fillId="1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>
      <alignment horizontal="left" vertical="center"/>
    </xf>
    <xf numFmtId="0" fontId="3" fillId="12" borderId="0" xfId="0" applyFont="1" applyFill="1" applyAlignment="1" applyProtection="1">
      <alignment horizontal="left" vertical="center"/>
      <protection locked="0"/>
    </xf>
    <xf numFmtId="164" fontId="3" fillId="12" borderId="0" xfId="0" applyNumberFormat="1" applyFont="1" applyFill="1" applyAlignment="1">
      <alignment horizontal="left" vertical="center"/>
    </xf>
    <xf numFmtId="164" fontId="3" fillId="6" borderId="5" xfId="0" applyNumberFormat="1" applyFont="1" applyFill="1" applyBorder="1" applyAlignment="1" applyProtection="1">
      <alignment horizontal="left" vertical="center"/>
      <protection locked="0"/>
    </xf>
    <xf numFmtId="164" fontId="3" fillId="6" borderId="5" xfId="0" applyNumberFormat="1" applyFont="1" applyFill="1" applyBorder="1" applyAlignment="1">
      <alignment horizontal="left" vertical="center"/>
    </xf>
    <xf numFmtId="164" fontId="3" fillId="3" borderId="0" xfId="0" applyNumberFormat="1" applyFont="1" applyFill="1" applyAlignment="1">
      <alignment horizontal="left" vertical="center"/>
    </xf>
    <xf numFmtId="164" fontId="3" fillId="5" borderId="0" xfId="0" applyNumberFormat="1" applyFont="1" applyFill="1" applyAlignment="1" applyProtection="1">
      <alignment horizontal="left" vertical="center"/>
      <protection locked="0"/>
    </xf>
    <xf numFmtId="0" fontId="3" fillId="5" borderId="0" xfId="0" applyFont="1" applyFill="1" applyAlignment="1" applyProtection="1">
      <alignment horizontal="left" vertical="center"/>
      <protection locked="0"/>
    </xf>
    <xf numFmtId="164" fontId="3" fillId="5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 applyProtection="1">
      <alignment horizontal="left" vertical="center"/>
      <protection locked="0"/>
    </xf>
    <xf numFmtId="164" fontId="5" fillId="0" borderId="0" xfId="0" applyNumberFormat="1" applyFont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164" fontId="3" fillId="0" borderId="4" xfId="0" applyNumberFormat="1" applyFont="1" applyBorder="1" applyAlignment="1" applyProtection="1">
      <alignment horizontal="left" vertical="center"/>
      <protection locked="0"/>
    </xf>
    <xf numFmtId="164" fontId="3" fillId="0" borderId="4" xfId="0" applyNumberFormat="1" applyFont="1" applyBorder="1" applyAlignment="1">
      <alignment horizontal="left" vertical="center"/>
    </xf>
    <xf numFmtId="0" fontId="3" fillId="14" borderId="0" xfId="0" applyFont="1" applyFill="1" applyAlignment="1" applyProtection="1">
      <alignment horizontal="left" vertical="center"/>
      <protection locked="0"/>
    </xf>
    <xf numFmtId="164" fontId="3" fillId="14" borderId="2" xfId="0" applyNumberFormat="1" applyFont="1" applyFill="1" applyBorder="1" applyAlignment="1" applyProtection="1">
      <alignment horizontal="left" vertical="center"/>
      <protection locked="0"/>
    </xf>
    <xf numFmtId="164" fontId="3" fillId="14" borderId="2" xfId="0" applyNumberFormat="1" applyFont="1" applyFill="1" applyBorder="1" applyAlignment="1">
      <alignment horizontal="left" vertical="center"/>
    </xf>
    <xf numFmtId="0" fontId="3" fillId="14" borderId="0" xfId="0" applyFont="1" applyFill="1" applyAlignment="1">
      <alignment horizontal="left" vertical="center"/>
    </xf>
    <xf numFmtId="164" fontId="3" fillId="14" borderId="0" xfId="0" applyNumberFormat="1" applyFont="1" applyFill="1" applyAlignment="1" applyProtection="1">
      <alignment horizontal="left" vertical="center"/>
      <protection locked="0"/>
    </xf>
    <xf numFmtId="164" fontId="3" fillId="14" borderId="0" xfId="0" applyNumberFormat="1" applyFont="1" applyFill="1" applyAlignment="1">
      <alignment horizontal="left" vertical="center"/>
    </xf>
    <xf numFmtId="164" fontId="3" fillId="14" borderId="2" xfId="0" applyNumberFormat="1" applyFont="1" applyFill="1" applyBorder="1" applyAlignment="1" applyProtection="1">
      <alignment horizontal="center" vertical="center"/>
      <protection locked="0"/>
    </xf>
    <xf numFmtId="164" fontId="3" fillId="14" borderId="0" xfId="0" applyNumberFormat="1" applyFont="1" applyFill="1" applyAlignment="1" applyProtection="1">
      <alignment horizontal="center" vertical="center"/>
      <protection locked="0"/>
    </xf>
    <xf numFmtId="0" fontId="3" fillId="15" borderId="0" xfId="0" applyFont="1" applyFill="1" applyAlignment="1" applyProtection="1">
      <alignment horizontal="left" vertical="center"/>
      <protection locked="0"/>
    </xf>
    <xf numFmtId="164" fontId="3" fillId="15" borderId="5" xfId="0" applyNumberFormat="1" applyFont="1" applyFill="1" applyBorder="1" applyAlignment="1" applyProtection="1">
      <alignment horizontal="center" vertical="center"/>
      <protection locked="0"/>
    </xf>
    <xf numFmtId="164" fontId="3" fillId="15" borderId="5" xfId="0" applyNumberFormat="1" applyFont="1" applyFill="1" applyBorder="1" applyAlignment="1" applyProtection="1">
      <alignment horizontal="left" vertical="center"/>
      <protection locked="0"/>
    </xf>
    <xf numFmtId="164" fontId="3" fillId="15" borderId="0" xfId="0" applyNumberFormat="1" applyFont="1" applyFill="1" applyAlignment="1" applyProtection="1">
      <alignment horizontal="center" vertical="center"/>
      <protection locked="0"/>
    </xf>
    <xf numFmtId="164" fontId="3" fillId="15" borderId="0" xfId="0" applyNumberFormat="1" applyFont="1" applyFill="1" applyAlignment="1" applyProtection="1">
      <alignment horizontal="left" vertical="center"/>
      <protection locked="0"/>
    </xf>
    <xf numFmtId="164" fontId="3" fillId="15" borderId="0" xfId="0" applyNumberFormat="1" applyFont="1" applyFill="1" applyAlignment="1">
      <alignment horizontal="left" vertical="center"/>
    </xf>
    <xf numFmtId="0" fontId="3" fillId="15" borderId="0" xfId="0" applyFont="1" applyFill="1" applyAlignment="1">
      <alignment horizontal="left" vertical="center"/>
    </xf>
    <xf numFmtId="164" fontId="3" fillId="3" borderId="5" xfId="0" applyNumberFormat="1" applyFont="1" applyFill="1" applyBorder="1" applyAlignment="1" applyProtection="1">
      <alignment horizontal="center" vertical="center"/>
      <protection locked="0"/>
    </xf>
    <xf numFmtId="164" fontId="3" fillId="3" borderId="5" xfId="0" applyNumberFormat="1" applyFont="1" applyFill="1" applyBorder="1" applyAlignment="1" applyProtection="1">
      <alignment horizontal="left" vertical="center"/>
      <protection locked="0"/>
    </xf>
    <xf numFmtId="164" fontId="3" fillId="3" borderId="5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164" fontId="3" fillId="15" borderId="2" xfId="0" applyNumberFormat="1" applyFont="1" applyFill="1" applyBorder="1" applyAlignment="1" applyProtection="1">
      <alignment horizontal="center" vertical="center"/>
      <protection locked="0"/>
    </xf>
    <xf numFmtId="164" fontId="3" fillId="15" borderId="2" xfId="0" applyNumberFormat="1" applyFont="1" applyFill="1" applyBorder="1" applyAlignment="1" applyProtection="1">
      <alignment horizontal="left" vertical="center"/>
      <protection locked="0"/>
    </xf>
    <xf numFmtId="164" fontId="3" fillId="15" borderId="2" xfId="0" applyNumberFormat="1" applyFont="1" applyFill="1" applyBorder="1" applyAlignment="1">
      <alignment horizontal="left" vertical="center"/>
    </xf>
    <xf numFmtId="0" fontId="3" fillId="15" borderId="2" xfId="0" applyFont="1" applyFill="1" applyBorder="1" applyAlignment="1" applyProtection="1">
      <alignment horizontal="left" vertical="center"/>
      <protection locked="0"/>
    </xf>
    <xf numFmtId="164" fontId="3" fillId="15" borderId="5" xfId="0" applyNumberFormat="1" applyFont="1" applyFill="1" applyBorder="1" applyAlignment="1">
      <alignment horizontal="left" vertical="center"/>
    </xf>
    <xf numFmtId="0" fontId="3" fillId="15" borderId="5" xfId="0" applyFont="1" applyFill="1" applyBorder="1" applyAlignment="1" applyProtection="1">
      <alignment horizontal="left" vertical="center"/>
      <protection locked="0"/>
    </xf>
    <xf numFmtId="164" fontId="3" fillId="7" borderId="10" xfId="0" applyNumberFormat="1" applyFont="1" applyFill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13" borderId="10" xfId="0" applyNumberFormat="1" applyFont="1" applyFill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center" vertical="center" wrapText="1"/>
    </xf>
    <xf numFmtId="164" fontId="3" fillId="0" borderId="10" xfId="0" applyNumberFormat="1" applyFont="1" applyBorder="1" applyAlignment="1" applyProtection="1">
      <alignment horizontal="center" vertical="center"/>
      <protection locked="0"/>
    </xf>
    <xf numFmtId="164" fontId="3" fillId="0" borderId="10" xfId="0" applyNumberFormat="1" applyFont="1" applyBorder="1" applyAlignment="1">
      <alignment horizontal="center" vertical="center" wrapText="1"/>
    </xf>
    <xf numFmtId="164" fontId="3" fillId="3" borderId="10" xfId="0" applyNumberFormat="1" applyFont="1" applyFill="1" applyBorder="1" applyAlignment="1" applyProtection="1">
      <alignment horizontal="center" vertical="center"/>
      <protection locked="0"/>
    </xf>
    <xf numFmtId="164" fontId="3" fillId="14" borderId="10" xfId="0" applyNumberFormat="1" applyFont="1" applyFill="1" applyBorder="1" applyAlignment="1">
      <alignment horizontal="center" vertical="center"/>
    </xf>
    <xf numFmtId="164" fontId="3" fillId="14" borderId="10" xfId="0" applyNumberFormat="1" applyFont="1" applyFill="1" applyBorder="1" applyAlignment="1" applyProtection="1">
      <alignment horizontal="center" vertical="center"/>
      <protection locked="0"/>
    </xf>
    <xf numFmtId="164" fontId="3" fillId="12" borderId="10" xfId="0" applyNumberFormat="1" applyFont="1" applyFill="1" applyBorder="1" applyAlignment="1">
      <alignment horizontal="center" vertical="center"/>
    </xf>
    <xf numFmtId="164" fontId="3" fillId="12" borderId="10" xfId="0" applyNumberFormat="1" applyFont="1" applyFill="1" applyBorder="1" applyAlignment="1">
      <alignment horizontal="center" vertical="center" wrapText="1"/>
    </xf>
    <xf numFmtId="164" fontId="3" fillId="6" borderId="10" xfId="0" applyNumberFormat="1" applyFont="1" applyFill="1" applyBorder="1" applyAlignment="1" applyProtection="1">
      <alignment horizontal="center" vertical="center"/>
      <protection locked="0"/>
    </xf>
    <xf numFmtId="164" fontId="3" fillId="6" borderId="10" xfId="0" applyNumberFormat="1" applyFont="1" applyFill="1" applyBorder="1" applyAlignment="1">
      <alignment horizontal="center" vertical="center" wrapText="1"/>
    </xf>
    <xf numFmtId="164" fontId="3" fillId="3" borderId="10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10" xfId="0" applyNumberFormat="1" applyFont="1" applyFill="1" applyBorder="1" applyAlignment="1" applyProtection="1">
      <alignment horizontal="center" vertical="center"/>
      <protection locked="0"/>
    </xf>
    <xf numFmtId="164" fontId="5" fillId="3" borderId="10" xfId="0" applyNumberFormat="1" applyFont="1" applyFill="1" applyBorder="1" applyAlignment="1" applyProtection="1">
      <alignment horizontal="center" vertical="center" wrapText="1"/>
      <protection locked="0"/>
    </xf>
    <xf numFmtId="164" fontId="3" fillId="15" borderId="10" xfId="0" applyNumberFormat="1" applyFont="1" applyFill="1" applyBorder="1" applyAlignment="1" applyProtection="1">
      <alignment horizontal="center" vertical="center"/>
      <protection locked="0"/>
    </xf>
    <xf numFmtId="164" fontId="3" fillId="11" borderId="10" xfId="0" applyNumberFormat="1" applyFont="1" applyFill="1" applyBorder="1" applyAlignment="1" applyProtection="1">
      <alignment horizontal="center" vertical="center"/>
      <protection locked="0"/>
    </xf>
    <xf numFmtId="164" fontId="5" fillId="2" borderId="10" xfId="0" applyNumberFormat="1" applyFont="1" applyFill="1" applyBorder="1" applyAlignment="1" applyProtection="1">
      <alignment horizontal="center" vertical="center"/>
      <protection locked="0"/>
    </xf>
    <xf numFmtId="164" fontId="3" fillId="15" borderId="10" xfId="0" applyNumberFormat="1" applyFont="1" applyFill="1" applyBorder="1" applyAlignment="1">
      <alignment horizontal="center" vertical="center"/>
    </xf>
    <xf numFmtId="0" fontId="6" fillId="16" borderId="0" xfId="0" applyFont="1" applyFill="1" applyAlignment="1" applyProtection="1">
      <alignment horizontal="left" vertical="center"/>
      <protection locked="0"/>
    </xf>
    <xf numFmtId="0" fontId="6" fillId="16" borderId="0" xfId="0" applyFont="1" applyFill="1" applyAlignment="1">
      <alignment horizontal="left" vertical="center"/>
    </xf>
    <xf numFmtId="0" fontId="7" fillId="16" borderId="0" xfId="0" applyFont="1" applyFill="1" applyAlignment="1">
      <alignment horizontal="left" vertical="center"/>
    </xf>
    <xf numFmtId="164" fontId="7" fillId="16" borderId="0" xfId="0" applyNumberFormat="1" applyFont="1" applyFill="1" applyAlignment="1">
      <alignment horizontal="center" vertical="center"/>
    </xf>
    <xf numFmtId="164" fontId="7" fillId="16" borderId="0" xfId="0" applyNumberFormat="1" applyFont="1" applyFill="1" applyAlignment="1">
      <alignment horizontal="left" vertical="center"/>
    </xf>
    <xf numFmtId="164" fontId="7" fillId="16" borderId="10" xfId="0" applyNumberFormat="1" applyFont="1" applyFill="1" applyBorder="1" applyAlignment="1">
      <alignment horizontal="center" vertical="center"/>
    </xf>
    <xf numFmtId="164" fontId="7" fillId="16" borderId="10" xfId="0" applyNumberFormat="1" applyFont="1" applyFill="1" applyBorder="1" applyAlignment="1">
      <alignment horizontal="center" vertical="center" wrapText="1"/>
    </xf>
    <xf numFmtId="0" fontId="7" fillId="16" borderId="0" xfId="0" applyFont="1" applyFill="1" applyAlignment="1">
      <alignment horizontal="center" vertical="center"/>
    </xf>
    <xf numFmtId="164" fontId="3" fillId="15" borderId="10" xfId="0" applyNumberFormat="1" applyFont="1" applyFill="1" applyBorder="1" applyAlignment="1">
      <alignment horizontal="center" vertical="center" wrapText="1"/>
    </xf>
    <xf numFmtId="164" fontId="3" fillId="14" borderId="10" xfId="0" applyNumberFormat="1" applyFont="1" applyFill="1" applyBorder="1" applyAlignment="1">
      <alignment horizontal="center" vertical="center" wrapText="1"/>
    </xf>
    <xf numFmtId="4" fontId="0" fillId="14" borderId="12" xfId="0" applyNumberFormat="1" applyFill="1" applyBorder="1" applyAlignment="1">
      <alignment wrapText="1"/>
    </xf>
    <xf numFmtId="4" fontId="8" fillId="12" borderId="12" xfId="0" applyNumberFormat="1" applyFont="1" applyFill="1" applyBorder="1" applyAlignment="1">
      <alignment wrapText="1"/>
    </xf>
    <xf numFmtId="4" fontId="0" fillId="15" borderId="10" xfId="0" applyNumberFormat="1" applyFill="1" applyBorder="1"/>
    <xf numFmtId="4" fontId="0" fillId="15" borderId="12" xfId="0" applyNumberFormat="1" applyFill="1" applyBorder="1" applyAlignment="1">
      <alignment wrapText="1"/>
    </xf>
    <xf numFmtId="164" fontId="3" fillId="2" borderId="10" xfId="0" applyNumberFormat="1" applyFont="1" applyFill="1" applyBorder="1" applyAlignment="1" applyProtection="1">
      <alignment horizontal="center" vertical="center"/>
      <protection locked="0"/>
    </xf>
    <xf numFmtId="164" fontId="3" fillId="5" borderId="10" xfId="0" applyNumberFormat="1" applyFont="1" applyFill="1" applyBorder="1" applyAlignment="1">
      <alignment horizontal="center" vertical="center" wrapText="1"/>
    </xf>
    <xf numFmtId="164" fontId="3" fillId="5" borderId="10" xfId="0" applyNumberFormat="1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left" vertical="center" wrapText="1"/>
      <protection locked="0"/>
    </xf>
    <xf numFmtId="0" fontId="3" fillId="14" borderId="0" xfId="0" applyFont="1" applyFill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15" borderId="0" xfId="0" applyFont="1" applyFill="1" applyAlignment="1" applyProtection="1">
      <alignment horizontal="left" vertical="center"/>
      <protection locked="0"/>
    </xf>
    <xf numFmtId="0" fontId="3" fillId="15" borderId="0" xfId="0" applyFont="1" applyFill="1" applyAlignment="1" applyProtection="1">
      <alignment horizontal="center" vertical="center"/>
      <protection locked="0"/>
    </xf>
    <xf numFmtId="0" fontId="2" fillId="15" borderId="0" xfId="0" applyFont="1" applyFill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58610-6F89-4DF0-A791-63EF838B1ECD}">
  <sheetPr>
    <pageSetUpPr fitToPage="1"/>
  </sheetPr>
  <dimension ref="A1:AC354"/>
  <sheetViews>
    <sheetView tabSelected="1" zoomScale="60" zoomScaleNormal="60" workbookViewId="0">
      <pane ySplit="4" topLeftCell="A137" activePane="bottomLeft" state="frozen"/>
      <selection pane="bottomLeft" activeCell="Y1" sqref="Y1"/>
    </sheetView>
  </sheetViews>
  <sheetFormatPr defaultRowHeight="18.75" x14ac:dyDescent="0.25"/>
  <cols>
    <col min="1" max="1" width="9.42578125" style="57" bestFit="1" customWidth="1"/>
    <col min="2" max="2" width="22.28515625" style="57" customWidth="1"/>
    <col min="3" max="3" width="2.28515625" style="57" customWidth="1"/>
    <col min="4" max="5" width="0" style="57" hidden="1" customWidth="1"/>
    <col min="6" max="6" width="23.140625" style="57" customWidth="1"/>
    <col min="7" max="7" width="20.5703125" style="42" bestFit="1" customWidth="1"/>
    <col min="8" max="8" width="20.5703125" style="43" bestFit="1" customWidth="1"/>
    <col min="9" max="9" width="12.7109375" style="57" hidden="1" customWidth="1"/>
    <col min="10" max="10" width="10.140625" style="57" hidden="1" customWidth="1"/>
    <col min="11" max="11" width="12.7109375" style="57" hidden="1" customWidth="1"/>
    <col min="12" max="12" width="0" style="57" hidden="1" customWidth="1"/>
    <col min="13" max="13" width="73.28515625" style="57" customWidth="1"/>
    <col min="14" max="14" width="20.140625" style="6" bestFit="1" customWidth="1"/>
    <col min="15" max="16" width="20.5703125" style="6" bestFit="1" customWidth="1"/>
    <col min="17" max="20" width="20.140625" style="6" bestFit="1" customWidth="1"/>
    <col min="21" max="21" width="1.5703125" style="6" customWidth="1"/>
    <col min="22" max="22" width="20.140625" style="6" bestFit="1" customWidth="1"/>
    <col min="23" max="23" width="20.5703125" style="6" bestFit="1" customWidth="1"/>
    <col min="24" max="24" width="11.85546875" bestFit="1" customWidth="1"/>
    <col min="25" max="25" width="14.85546875" bestFit="1" customWidth="1"/>
  </cols>
  <sheetData>
    <row r="1" spans="1:24" x14ac:dyDescent="0.25">
      <c r="A1" s="152" t="s">
        <v>645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</row>
    <row r="2" spans="1:24" x14ac:dyDescent="0.25">
      <c r="A2" s="61" t="s">
        <v>0</v>
      </c>
      <c r="F2" s="61" t="s">
        <v>1</v>
      </c>
    </row>
    <row r="3" spans="1:24" ht="56.25" x14ac:dyDescent="0.25">
      <c r="A3" s="70"/>
      <c r="B3" s="70"/>
      <c r="C3" s="70"/>
      <c r="D3" s="70"/>
      <c r="E3" s="70"/>
      <c r="F3" s="70"/>
      <c r="G3" s="44" t="s">
        <v>3</v>
      </c>
      <c r="H3" s="45" t="s">
        <v>4</v>
      </c>
      <c r="I3" s="58" t="s">
        <v>5</v>
      </c>
      <c r="J3" s="58" t="s">
        <v>6</v>
      </c>
      <c r="K3" s="58" t="s">
        <v>7</v>
      </c>
      <c r="L3" s="58" t="s">
        <v>8</v>
      </c>
      <c r="M3" s="58" t="s">
        <v>494</v>
      </c>
      <c r="N3" s="7" t="s">
        <v>557</v>
      </c>
      <c r="O3" s="8" t="s">
        <v>491</v>
      </c>
      <c r="P3" s="9" t="s">
        <v>2</v>
      </c>
      <c r="Q3" s="10" t="s">
        <v>493</v>
      </c>
      <c r="R3" s="11" t="s">
        <v>529</v>
      </c>
      <c r="S3" s="12" t="s">
        <v>531</v>
      </c>
      <c r="T3" s="13" t="s">
        <v>530</v>
      </c>
      <c r="U3" s="14"/>
      <c r="V3" s="15" t="s">
        <v>553</v>
      </c>
      <c r="W3" s="15" t="s">
        <v>554</v>
      </c>
      <c r="X3" s="1"/>
    </row>
    <row r="4" spans="1:24" x14ac:dyDescent="0.25">
      <c r="A4" s="59"/>
      <c r="B4" s="59"/>
      <c r="C4" s="59"/>
      <c r="D4" s="59"/>
      <c r="E4" s="59"/>
      <c r="F4" s="59"/>
      <c r="G4" s="46" t="s">
        <v>9</v>
      </c>
      <c r="H4" s="47" t="s">
        <v>10</v>
      </c>
      <c r="I4" s="71" t="s">
        <v>11</v>
      </c>
      <c r="J4" s="71" t="s">
        <v>12</v>
      </c>
      <c r="K4" s="71" t="s">
        <v>13</v>
      </c>
      <c r="L4" s="59"/>
      <c r="M4" s="59" t="s">
        <v>495</v>
      </c>
      <c r="N4" s="16"/>
      <c r="O4" s="17"/>
      <c r="P4" s="18" t="s">
        <v>492</v>
      </c>
      <c r="Q4" s="19"/>
      <c r="R4" s="20"/>
      <c r="S4" s="21"/>
      <c r="T4" s="19"/>
      <c r="U4" s="22"/>
      <c r="V4" s="23"/>
      <c r="W4" s="23"/>
    </row>
    <row r="5" spans="1:24" x14ac:dyDescent="0.25">
      <c r="A5" s="133">
        <v>102</v>
      </c>
      <c r="B5" s="133" t="s">
        <v>14</v>
      </c>
      <c r="C5" s="134"/>
      <c r="D5" s="135"/>
      <c r="E5" s="135"/>
      <c r="F5" s="135"/>
      <c r="G5" s="140"/>
      <c r="H5" s="140"/>
      <c r="I5" s="135"/>
      <c r="J5" s="135"/>
      <c r="K5" s="135"/>
      <c r="L5" s="135"/>
      <c r="M5" s="135"/>
      <c r="N5" s="138"/>
      <c r="O5" s="138"/>
      <c r="P5" s="138"/>
      <c r="Q5" s="138"/>
      <c r="R5" s="138"/>
      <c r="S5" s="138"/>
      <c r="T5" s="138"/>
      <c r="U5" s="138"/>
      <c r="V5" s="138"/>
      <c r="W5" s="138"/>
    </row>
    <row r="6" spans="1:24" ht="37.5" x14ac:dyDescent="0.25">
      <c r="A6" s="61">
        <v>1013</v>
      </c>
      <c r="B6" s="61" t="s">
        <v>15</v>
      </c>
      <c r="G6" s="48">
        <v>6504</v>
      </c>
      <c r="H6" s="32"/>
      <c r="I6" s="72" t="s">
        <v>16</v>
      </c>
      <c r="J6" s="73"/>
      <c r="K6" s="73"/>
      <c r="L6" s="61" t="s">
        <v>17</v>
      </c>
      <c r="M6" s="60" t="s">
        <v>576</v>
      </c>
      <c r="N6" s="116">
        <v>0</v>
      </c>
      <c r="O6" s="113">
        <v>12000</v>
      </c>
      <c r="P6" s="117">
        <v>3180</v>
      </c>
      <c r="Q6" s="117">
        <v>407</v>
      </c>
      <c r="R6" s="114">
        <v>0</v>
      </c>
      <c r="S6" s="114">
        <v>0</v>
      </c>
      <c r="T6" s="114"/>
      <c r="U6" s="115"/>
      <c r="V6" s="118">
        <f>N6*2%+N6</f>
        <v>0</v>
      </c>
      <c r="W6" s="114">
        <f>V6*2%+V6</f>
        <v>0</v>
      </c>
      <c r="X6" s="2"/>
    </row>
    <row r="7" spans="1:24" x14ac:dyDescent="0.25">
      <c r="A7" s="61">
        <v>1014</v>
      </c>
      <c r="B7" s="61" t="s">
        <v>18</v>
      </c>
      <c r="G7" s="48">
        <v>0</v>
      </c>
      <c r="H7" s="32">
        <v>0</v>
      </c>
      <c r="I7" s="72">
        <v>0</v>
      </c>
      <c r="J7" s="73"/>
      <c r="K7" s="73"/>
      <c r="L7" s="61" t="s">
        <v>17</v>
      </c>
      <c r="M7" s="61"/>
      <c r="N7" s="119"/>
      <c r="O7" s="113"/>
      <c r="P7" s="117">
        <v>20</v>
      </c>
      <c r="Q7" s="117">
        <v>91</v>
      </c>
      <c r="R7" s="114">
        <v>0</v>
      </c>
      <c r="S7" s="114">
        <v>0</v>
      </c>
      <c r="T7" s="114"/>
      <c r="U7" s="115"/>
      <c r="V7" s="117"/>
      <c r="W7" s="114"/>
      <c r="X7" s="2"/>
    </row>
    <row r="8" spans="1:24" x14ac:dyDescent="0.25">
      <c r="A8" s="151" t="s">
        <v>19</v>
      </c>
      <c r="B8" s="151"/>
      <c r="C8" s="151"/>
      <c r="D8" s="151"/>
      <c r="E8" s="151"/>
      <c r="F8" s="151"/>
      <c r="G8" s="94">
        <v>6504</v>
      </c>
      <c r="H8" s="94">
        <v>0</v>
      </c>
      <c r="I8" s="89" t="s">
        <v>16</v>
      </c>
      <c r="J8" s="90"/>
      <c r="K8" s="90"/>
      <c r="L8" s="91"/>
      <c r="M8" s="91"/>
      <c r="N8" s="120">
        <f>SUM(N6:N7)</f>
        <v>0</v>
      </c>
      <c r="O8" s="120">
        <f>SUM(O6:O7)</f>
        <v>12000</v>
      </c>
      <c r="P8" s="117"/>
      <c r="Q8" s="114"/>
      <c r="R8" s="114"/>
      <c r="S8" s="114"/>
      <c r="T8" s="114"/>
      <c r="U8" s="115"/>
      <c r="V8" s="142">
        <f t="shared" ref="V8:V67" si="0">N8*2%+N8</f>
        <v>0</v>
      </c>
      <c r="W8" s="120">
        <f t="shared" ref="W8:W67" si="1">V8*2%+V8</f>
        <v>0</v>
      </c>
      <c r="X8" s="2"/>
    </row>
    <row r="9" spans="1:24" x14ac:dyDescent="0.25">
      <c r="A9" s="57">
        <v>4028</v>
      </c>
      <c r="B9" s="57" t="s">
        <v>562</v>
      </c>
      <c r="C9" s="61"/>
      <c r="G9" s="48"/>
      <c r="H9" s="32"/>
      <c r="I9" s="72"/>
      <c r="J9" s="73"/>
      <c r="K9" s="73"/>
      <c r="N9" s="34"/>
      <c r="O9" s="113"/>
      <c r="P9" s="117"/>
      <c r="Q9" s="114"/>
      <c r="R9" s="114"/>
      <c r="S9" s="114">
        <v>70</v>
      </c>
      <c r="T9" s="114">
        <v>53</v>
      </c>
      <c r="U9" s="115"/>
      <c r="V9" s="118">
        <f t="shared" si="0"/>
        <v>0</v>
      </c>
      <c r="W9" s="114">
        <f t="shared" si="1"/>
        <v>0</v>
      </c>
      <c r="X9" s="2"/>
    </row>
    <row r="10" spans="1:24" x14ac:dyDescent="0.25">
      <c r="A10" s="61">
        <v>4031</v>
      </c>
      <c r="B10" s="61" t="s">
        <v>20</v>
      </c>
      <c r="G10" s="48">
        <v>6160</v>
      </c>
      <c r="H10" s="32">
        <v>0</v>
      </c>
      <c r="I10" s="72" t="s">
        <v>21</v>
      </c>
      <c r="J10" s="73"/>
      <c r="K10" s="72" t="s">
        <v>21</v>
      </c>
      <c r="L10" s="61" t="s">
        <v>17</v>
      </c>
      <c r="M10" s="61" t="s">
        <v>577</v>
      </c>
      <c r="N10" s="119">
        <v>0</v>
      </c>
      <c r="O10" s="113">
        <v>6160</v>
      </c>
      <c r="P10" s="117">
        <v>9405</v>
      </c>
      <c r="Q10" s="117">
        <v>8300</v>
      </c>
      <c r="R10" s="114">
        <v>7250</v>
      </c>
      <c r="S10" s="114">
        <v>9000</v>
      </c>
      <c r="T10" s="114"/>
      <c r="U10" s="115"/>
      <c r="V10" s="118">
        <f t="shared" si="0"/>
        <v>0</v>
      </c>
      <c r="W10" s="114">
        <f t="shared" si="1"/>
        <v>0</v>
      </c>
      <c r="X10" s="2"/>
    </row>
    <row r="11" spans="1:24" ht="37.5" x14ac:dyDescent="0.25">
      <c r="A11" s="61">
        <v>4047</v>
      </c>
      <c r="B11" s="61" t="s">
        <v>22</v>
      </c>
      <c r="G11" s="48">
        <v>0</v>
      </c>
      <c r="H11" s="32">
        <v>12000</v>
      </c>
      <c r="I11" s="72">
        <v>12000</v>
      </c>
      <c r="J11" s="73"/>
      <c r="K11" s="72">
        <v>12000</v>
      </c>
      <c r="L11" s="61" t="s">
        <v>17</v>
      </c>
      <c r="M11" s="63" t="s">
        <v>578</v>
      </c>
      <c r="N11" s="119">
        <v>0</v>
      </c>
      <c r="O11" s="113">
        <v>0</v>
      </c>
      <c r="P11" s="117">
        <v>0</v>
      </c>
      <c r="Q11" s="114">
        <v>0</v>
      </c>
      <c r="R11" s="114">
        <v>0</v>
      </c>
      <c r="S11" s="114"/>
      <c r="T11" s="114"/>
      <c r="U11" s="115"/>
      <c r="V11" s="118">
        <f t="shared" si="0"/>
        <v>0</v>
      </c>
      <c r="W11" s="114">
        <f t="shared" si="1"/>
        <v>0</v>
      </c>
      <c r="X11" s="2"/>
    </row>
    <row r="12" spans="1:24" x14ac:dyDescent="0.25">
      <c r="A12" s="61">
        <v>4150</v>
      </c>
      <c r="B12" s="61" t="s">
        <v>23</v>
      </c>
      <c r="G12" s="48">
        <v>1750</v>
      </c>
      <c r="H12" s="32">
        <v>1750</v>
      </c>
      <c r="I12" s="72">
        <v>0</v>
      </c>
      <c r="J12" s="73"/>
      <c r="K12" s="72">
        <v>0</v>
      </c>
      <c r="L12" s="61" t="s">
        <v>24</v>
      </c>
      <c r="M12" s="61" t="s">
        <v>579</v>
      </c>
      <c r="N12" s="119">
        <v>1750</v>
      </c>
      <c r="O12" s="113">
        <v>1750</v>
      </c>
      <c r="P12" s="117">
        <v>1750</v>
      </c>
      <c r="Q12" s="114">
        <v>1750</v>
      </c>
      <c r="R12" s="114">
        <v>1750</v>
      </c>
      <c r="S12" s="114">
        <v>1750</v>
      </c>
      <c r="T12" s="114">
        <v>1750</v>
      </c>
      <c r="U12" s="115"/>
      <c r="V12" s="118">
        <f t="shared" si="0"/>
        <v>1785</v>
      </c>
      <c r="W12" s="114">
        <f t="shared" si="1"/>
        <v>1820.7</v>
      </c>
      <c r="X12" s="2"/>
    </row>
    <row r="13" spans="1:24" ht="37.5" x14ac:dyDescent="0.25">
      <c r="A13" s="61">
        <v>4159</v>
      </c>
      <c r="B13" s="61" t="s">
        <v>25</v>
      </c>
      <c r="G13" s="48">
        <v>0</v>
      </c>
      <c r="H13" s="32">
        <v>3000</v>
      </c>
      <c r="I13" s="72">
        <v>3000</v>
      </c>
      <c r="J13" s="73"/>
      <c r="K13" s="72">
        <v>3000</v>
      </c>
      <c r="L13" s="61" t="s">
        <v>17</v>
      </c>
      <c r="M13" s="63" t="s">
        <v>580</v>
      </c>
      <c r="N13" s="119">
        <v>3000</v>
      </c>
      <c r="O13" s="113">
        <v>0</v>
      </c>
      <c r="P13" s="117">
        <v>11594</v>
      </c>
      <c r="Q13" s="114">
        <v>0</v>
      </c>
      <c r="R13" s="114">
        <v>0</v>
      </c>
      <c r="S13" s="114"/>
      <c r="T13" s="114">
        <v>0</v>
      </c>
      <c r="U13" s="115"/>
      <c r="V13" s="118">
        <f t="shared" si="0"/>
        <v>3060</v>
      </c>
      <c r="W13" s="114">
        <f t="shared" si="1"/>
        <v>3121.2</v>
      </c>
      <c r="X13" s="2"/>
    </row>
    <row r="14" spans="1:24" ht="37.5" x14ac:dyDescent="0.25">
      <c r="A14" s="61">
        <v>4160</v>
      </c>
      <c r="B14" s="61" t="s">
        <v>26</v>
      </c>
      <c r="G14" s="48">
        <v>1328</v>
      </c>
      <c r="H14" s="32">
        <v>3000</v>
      </c>
      <c r="I14" s="72">
        <v>1672</v>
      </c>
      <c r="J14" s="72">
        <v>22</v>
      </c>
      <c r="K14" s="72">
        <v>1650</v>
      </c>
      <c r="L14" s="61" t="s">
        <v>27</v>
      </c>
      <c r="M14" s="63" t="s">
        <v>581</v>
      </c>
      <c r="N14" s="119">
        <v>10000</v>
      </c>
      <c r="O14" s="113">
        <v>3000</v>
      </c>
      <c r="P14" s="117">
        <v>3102</v>
      </c>
      <c r="Q14" s="114">
        <v>11783</v>
      </c>
      <c r="R14" s="114">
        <v>8509</v>
      </c>
      <c r="S14" s="114">
        <v>639</v>
      </c>
      <c r="T14" s="114">
        <v>8491</v>
      </c>
      <c r="U14" s="115"/>
      <c r="V14" s="118">
        <f t="shared" si="0"/>
        <v>10200</v>
      </c>
      <c r="W14" s="114">
        <f t="shared" si="1"/>
        <v>10404</v>
      </c>
      <c r="X14" s="2"/>
    </row>
    <row r="15" spans="1:24" x14ac:dyDescent="0.25">
      <c r="A15" s="61">
        <v>4161</v>
      </c>
      <c r="B15" s="61" t="s">
        <v>28</v>
      </c>
      <c r="G15" s="48">
        <v>1098</v>
      </c>
      <c r="H15" s="32">
        <v>770</v>
      </c>
      <c r="I15" s="72" t="s">
        <v>29</v>
      </c>
      <c r="J15" s="73"/>
      <c r="K15" s="72" t="s">
        <v>29</v>
      </c>
      <c r="L15" s="61" t="s">
        <v>30</v>
      </c>
      <c r="M15" s="61" t="s">
        <v>582</v>
      </c>
      <c r="N15" s="119">
        <v>1500</v>
      </c>
      <c r="O15" s="113">
        <v>1098</v>
      </c>
      <c r="P15" s="117">
        <v>1497</v>
      </c>
      <c r="Q15" s="114"/>
      <c r="R15" s="114">
        <v>0</v>
      </c>
      <c r="S15" s="114"/>
      <c r="T15" s="114"/>
      <c r="U15" s="115"/>
      <c r="V15" s="118">
        <f t="shared" si="0"/>
        <v>1530</v>
      </c>
      <c r="W15" s="114">
        <f t="shared" si="1"/>
        <v>1560.6</v>
      </c>
      <c r="X15" s="2"/>
    </row>
    <row r="16" spans="1:24" x14ac:dyDescent="0.25">
      <c r="A16" s="61">
        <v>4162</v>
      </c>
      <c r="B16" s="61" t="s">
        <v>31</v>
      </c>
      <c r="G16" s="48">
        <v>208</v>
      </c>
      <c r="H16" s="32">
        <v>250</v>
      </c>
      <c r="I16" s="72">
        <v>42</v>
      </c>
      <c r="J16" s="72">
        <v>42</v>
      </c>
      <c r="K16" s="72">
        <v>0</v>
      </c>
      <c r="L16" s="61" t="s">
        <v>24</v>
      </c>
      <c r="M16" s="61"/>
      <c r="N16" s="119">
        <v>250</v>
      </c>
      <c r="O16" s="113">
        <v>208</v>
      </c>
      <c r="P16" s="117">
        <v>360</v>
      </c>
      <c r="Q16" s="114">
        <v>0</v>
      </c>
      <c r="R16" s="114">
        <v>0</v>
      </c>
      <c r="S16" s="114"/>
      <c r="T16" s="114"/>
      <c r="U16" s="115"/>
      <c r="V16" s="118">
        <f t="shared" si="0"/>
        <v>255</v>
      </c>
      <c r="W16" s="114">
        <f t="shared" si="1"/>
        <v>260.10000000000002</v>
      </c>
      <c r="X16" s="2"/>
    </row>
    <row r="17" spans="1:24" x14ac:dyDescent="0.25">
      <c r="A17" s="61">
        <v>4163</v>
      </c>
      <c r="B17" s="61" t="s">
        <v>32</v>
      </c>
      <c r="G17" s="48">
        <v>1423</v>
      </c>
      <c r="H17" s="32">
        <v>5040</v>
      </c>
      <c r="I17" s="72">
        <v>3617</v>
      </c>
      <c r="J17" s="72">
        <v>45</v>
      </c>
      <c r="K17" s="72">
        <v>3572</v>
      </c>
      <c r="L17" s="61" t="s">
        <v>33</v>
      </c>
      <c r="M17" s="61" t="s">
        <v>583</v>
      </c>
      <c r="N17" s="119">
        <v>4000</v>
      </c>
      <c r="O17" s="113">
        <v>1423</v>
      </c>
      <c r="P17" s="117">
        <v>3370</v>
      </c>
      <c r="Q17" s="114">
        <v>0</v>
      </c>
      <c r="R17" s="114">
        <v>0</v>
      </c>
      <c r="S17" s="114"/>
      <c r="T17" s="114"/>
      <c r="U17" s="115"/>
      <c r="V17" s="118">
        <f t="shared" si="0"/>
        <v>4080</v>
      </c>
      <c r="W17" s="114">
        <f t="shared" si="1"/>
        <v>4161.6000000000004</v>
      </c>
      <c r="X17" s="2"/>
    </row>
    <row r="18" spans="1:24" x14ac:dyDescent="0.25">
      <c r="A18" s="61">
        <v>4164</v>
      </c>
      <c r="B18" s="61" t="s">
        <v>34</v>
      </c>
      <c r="G18" s="48" t="s">
        <v>35</v>
      </c>
      <c r="H18" s="32">
        <v>4940</v>
      </c>
      <c r="I18" s="72">
        <v>4950</v>
      </c>
      <c r="J18" s="73"/>
      <c r="K18" s="72">
        <v>4950</v>
      </c>
      <c r="L18" s="61" t="s">
        <v>36</v>
      </c>
      <c r="M18" s="61" t="s">
        <v>584</v>
      </c>
      <c r="N18" s="119">
        <v>5000</v>
      </c>
      <c r="O18" s="113">
        <v>3000</v>
      </c>
      <c r="P18" s="117">
        <v>2910</v>
      </c>
      <c r="Q18" s="114">
        <v>0</v>
      </c>
      <c r="R18" s="114">
        <v>0</v>
      </c>
      <c r="S18" s="114"/>
      <c r="T18" s="114"/>
      <c r="U18" s="115"/>
      <c r="V18" s="118">
        <f t="shared" si="0"/>
        <v>5100</v>
      </c>
      <c r="W18" s="114">
        <f t="shared" si="1"/>
        <v>5202</v>
      </c>
      <c r="X18" s="2"/>
    </row>
    <row r="19" spans="1:24" ht="37.5" x14ac:dyDescent="0.25">
      <c r="A19" s="61">
        <v>4209</v>
      </c>
      <c r="B19" s="61" t="s">
        <v>37</v>
      </c>
      <c r="G19" s="48">
        <v>13855</v>
      </c>
      <c r="H19" s="32">
        <v>14000</v>
      </c>
      <c r="I19" s="72">
        <v>145</v>
      </c>
      <c r="J19" s="73"/>
      <c r="K19" s="72">
        <v>145</v>
      </c>
      <c r="L19" s="61" t="s">
        <v>38</v>
      </c>
      <c r="M19" s="63" t="s">
        <v>585</v>
      </c>
      <c r="N19" s="119">
        <v>15500</v>
      </c>
      <c r="O19" s="113">
        <v>14000</v>
      </c>
      <c r="P19" s="117">
        <v>14241</v>
      </c>
      <c r="Q19" s="114">
        <v>13800</v>
      </c>
      <c r="R19" s="114">
        <v>12936</v>
      </c>
      <c r="S19" s="114">
        <v>11388</v>
      </c>
      <c r="T19" s="114">
        <v>12264</v>
      </c>
      <c r="U19" s="115"/>
      <c r="V19" s="118">
        <f t="shared" si="0"/>
        <v>15810</v>
      </c>
      <c r="W19" s="114">
        <f t="shared" si="1"/>
        <v>16126.2</v>
      </c>
      <c r="X19" s="2"/>
    </row>
    <row r="20" spans="1:24" ht="37.5" x14ac:dyDescent="0.25">
      <c r="A20" s="61">
        <v>4210</v>
      </c>
      <c r="B20" s="61" t="s">
        <v>39</v>
      </c>
      <c r="G20" s="48">
        <v>4051</v>
      </c>
      <c r="H20" s="32">
        <v>0</v>
      </c>
      <c r="I20" s="72" t="s">
        <v>40</v>
      </c>
      <c r="J20" s="73"/>
      <c r="K20" s="72" t="s">
        <v>40</v>
      </c>
      <c r="L20" s="61" t="s">
        <v>17</v>
      </c>
      <c r="M20" s="63" t="s">
        <v>586</v>
      </c>
      <c r="N20" s="119"/>
      <c r="O20" s="113">
        <v>9000</v>
      </c>
      <c r="P20" s="117">
        <v>11349</v>
      </c>
      <c r="Q20" s="114">
        <v>961</v>
      </c>
      <c r="R20" s="114">
        <v>0</v>
      </c>
      <c r="S20" s="114"/>
      <c r="T20" s="114"/>
      <c r="U20" s="115"/>
      <c r="V20" s="118">
        <f t="shared" si="0"/>
        <v>0</v>
      </c>
      <c r="W20" s="114">
        <f t="shared" si="1"/>
        <v>0</v>
      </c>
      <c r="X20" s="2"/>
    </row>
    <row r="21" spans="1:24" x14ac:dyDescent="0.25">
      <c r="A21" s="151" t="s">
        <v>41</v>
      </c>
      <c r="B21" s="151"/>
      <c r="C21" s="151"/>
      <c r="D21" s="151"/>
      <c r="E21" s="151"/>
      <c r="F21" s="151"/>
      <c r="G21" s="94">
        <v>29863</v>
      </c>
      <c r="H21" s="94">
        <v>44750</v>
      </c>
      <c r="I21" s="89">
        <v>14887</v>
      </c>
      <c r="J21" s="89">
        <v>109</v>
      </c>
      <c r="K21" s="89">
        <v>14779</v>
      </c>
      <c r="L21" s="88" t="s">
        <v>42</v>
      </c>
      <c r="M21" s="88"/>
      <c r="N21" s="121">
        <f>SUM(N10:N20)</f>
        <v>41000</v>
      </c>
      <c r="O21" s="121">
        <f>SUM(O10:O20)</f>
        <v>39639</v>
      </c>
      <c r="P21" s="117"/>
      <c r="Q21" s="114"/>
      <c r="R21" s="114"/>
      <c r="S21" s="114"/>
      <c r="T21" s="114"/>
      <c r="U21" s="115"/>
      <c r="V21" s="142">
        <f t="shared" si="0"/>
        <v>41820</v>
      </c>
      <c r="W21" s="120">
        <f t="shared" si="1"/>
        <v>42656.4</v>
      </c>
      <c r="X21" s="2"/>
    </row>
    <row r="22" spans="1:24" x14ac:dyDescent="0.25">
      <c r="A22" s="68"/>
      <c r="B22" s="68"/>
      <c r="C22" s="74" t="s">
        <v>43</v>
      </c>
      <c r="D22" s="68"/>
      <c r="E22" s="68"/>
      <c r="F22" s="68"/>
      <c r="G22" s="67"/>
      <c r="H22" s="67"/>
      <c r="I22" s="75"/>
      <c r="J22" s="75"/>
      <c r="K22" s="75"/>
      <c r="L22" s="68"/>
      <c r="M22" s="68"/>
      <c r="N22" s="122"/>
      <c r="O22" s="122"/>
      <c r="P22" s="122"/>
      <c r="Q22" s="122"/>
      <c r="R22" s="122"/>
      <c r="S22" s="122"/>
      <c r="T22" s="122"/>
      <c r="U22" s="122"/>
      <c r="V22" s="123"/>
      <c r="W22" s="122"/>
      <c r="X22" s="2"/>
    </row>
    <row r="23" spans="1:24" x14ac:dyDescent="0.25">
      <c r="A23" s="66"/>
      <c r="B23" s="66"/>
      <c r="C23" s="66"/>
      <c r="D23" s="66"/>
      <c r="E23" s="66"/>
      <c r="F23" s="66"/>
      <c r="G23" s="51" t="s">
        <v>44</v>
      </c>
      <c r="H23" s="51" t="s">
        <v>45</v>
      </c>
      <c r="I23" s="76" t="s">
        <v>46</v>
      </c>
      <c r="J23" s="77"/>
      <c r="K23" s="77"/>
      <c r="L23" s="62"/>
      <c r="M23" s="62"/>
      <c r="N23" s="33">
        <f>N8-N21</f>
        <v>-41000</v>
      </c>
      <c r="O23" s="33">
        <f>O8-O21</f>
        <v>-27639</v>
      </c>
      <c r="P23" s="124"/>
      <c r="Q23" s="33"/>
      <c r="R23" s="33"/>
      <c r="S23" s="33"/>
      <c r="T23" s="33"/>
      <c r="U23" s="33"/>
      <c r="V23" s="125">
        <f>SUM(V8-V21)</f>
        <v>-41820</v>
      </c>
      <c r="W23" s="125">
        <f>SUM(W8-W21)</f>
        <v>-42656.4</v>
      </c>
      <c r="X23" s="2"/>
    </row>
    <row r="24" spans="1:24" x14ac:dyDescent="0.25">
      <c r="A24" s="133">
        <v>105</v>
      </c>
      <c r="B24" s="133" t="s">
        <v>47</v>
      </c>
      <c r="C24" s="134"/>
      <c r="D24" s="135"/>
      <c r="E24" s="135"/>
      <c r="F24" s="135"/>
      <c r="G24" s="136"/>
      <c r="H24" s="136"/>
      <c r="I24" s="137"/>
      <c r="J24" s="137"/>
      <c r="K24" s="137"/>
      <c r="L24" s="135"/>
      <c r="M24" s="135"/>
      <c r="N24" s="138"/>
      <c r="O24" s="138"/>
      <c r="P24" s="138"/>
      <c r="Q24" s="138"/>
      <c r="R24" s="138"/>
      <c r="S24" s="138"/>
      <c r="T24" s="138"/>
      <c r="U24" s="138"/>
      <c r="V24" s="139">
        <f t="shared" si="0"/>
        <v>0</v>
      </c>
      <c r="W24" s="138">
        <f t="shared" si="1"/>
        <v>0</v>
      </c>
      <c r="X24" s="2"/>
    </row>
    <row r="25" spans="1:24" x14ac:dyDescent="0.25">
      <c r="A25" s="61">
        <v>1014</v>
      </c>
      <c r="B25" s="61" t="s">
        <v>18</v>
      </c>
      <c r="G25" s="48">
        <v>0</v>
      </c>
      <c r="H25" s="32">
        <v>0</v>
      </c>
      <c r="I25" s="72">
        <v>0</v>
      </c>
      <c r="J25" s="73"/>
      <c r="K25" s="73"/>
      <c r="L25" s="61" t="s">
        <v>17</v>
      </c>
      <c r="M25" s="61"/>
      <c r="N25" s="119"/>
      <c r="O25" s="113"/>
      <c r="P25" s="117">
        <v>1099</v>
      </c>
      <c r="Q25" s="114">
        <v>0</v>
      </c>
      <c r="R25" s="114">
        <v>0</v>
      </c>
      <c r="S25" s="114">
        <v>254</v>
      </c>
      <c r="T25" s="114">
        <v>24154</v>
      </c>
      <c r="U25" s="115"/>
      <c r="V25" s="118">
        <f t="shared" si="0"/>
        <v>0</v>
      </c>
      <c r="W25" s="114">
        <f t="shared" si="1"/>
        <v>0</v>
      </c>
      <c r="X25" s="2"/>
    </row>
    <row r="26" spans="1:24" x14ac:dyDescent="0.25">
      <c r="A26" s="151" t="s">
        <v>48</v>
      </c>
      <c r="B26" s="151"/>
      <c r="C26" s="151"/>
      <c r="D26" s="151"/>
      <c r="E26" s="151"/>
      <c r="F26" s="151"/>
      <c r="G26" s="95">
        <v>0</v>
      </c>
      <c r="H26" s="95">
        <v>0</v>
      </c>
      <c r="I26" s="92">
        <v>0</v>
      </c>
      <c r="J26" s="93"/>
      <c r="K26" s="93"/>
      <c r="L26" s="91"/>
      <c r="M26" s="91"/>
      <c r="N26" s="120">
        <f>SUM(N25:N25)</f>
        <v>0</v>
      </c>
      <c r="O26" s="120">
        <f>SUM(O25:O25)</f>
        <v>0</v>
      </c>
      <c r="P26" s="117"/>
      <c r="Q26" s="114"/>
      <c r="R26" s="114"/>
      <c r="S26" s="114"/>
      <c r="T26" s="114"/>
      <c r="U26" s="115"/>
      <c r="V26" s="142">
        <f t="shared" si="0"/>
        <v>0</v>
      </c>
      <c r="W26" s="120">
        <f t="shared" si="1"/>
        <v>0</v>
      </c>
      <c r="X26" s="2"/>
    </row>
    <row r="27" spans="1:24" ht="37.5" x14ac:dyDescent="0.25">
      <c r="A27" s="61">
        <v>4000</v>
      </c>
      <c r="B27" s="61" t="s">
        <v>49</v>
      </c>
      <c r="G27" s="48">
        <v>99534</v>
      </c>
      <c r="H27" s="32">
        <v>260000</v>
      </c>
      <c r="I27" s="72">
        <v>160466</v>
      </c>
      <c r="J27" s="73"/>
      <c r="K27" s="72">
        <v>160466</v>
      </c>
      <c r="L27" s="61" t="s">
        <v>50</v>
      </c>
      <c r="M27" s="63" t="s">
        <v>587</v>
      </c>
      <c r="N27" s="126">
        <v>270000</v>
      </c>
      <c r="O27" s="113">
        <v>235000</v>
      </c>
      <c r="P27" s="117">
        <v>161076</v>
      </c>
      <c r="Q27" s="114">
        <v>153408</v>
      </c>
      <c r="R27" s="114">
        <v>135599</v>
      </c>
      <c r="S27" s="114">
        <v>138376</v>
      </c>
      <c r="T27" s="114">
        <v>112400</v>
      </c>
      <c r="U27" s="115"/>
      <c r="V27" s="118">
        <f t="shared" si="0"/>
        <v>275400</v>
      </c>
      <c r="W27" s="114">
        <f t="shared" si="1"/>
        <v>280908</v>
      </c>
      <c r="X27" s="2"/>
    </row>
    <row r="28" spans="1:24" x14ac:dyDescent="0.25">
      <c r="A28" s="61">
        <v>4001</v>
      </c>
      <c r="B28" s="61" t="s">
        <v>51</v>
      </c>
      <c r="G28" s="48">
        <v>9970</v>
      </c>
      <c r="H28" s="32">
        <v>30000</v>
      </c>
      <c r="I28" s="72">
        <v>20030</v>
      </c>
      <c r="J28" s="73"/>
      <c r="K28" s="72">
        <v>20030</v>
      </c>
      <c r="L28" s="61" t="s">
        <v>52</v>
      </c>
      <c r="M28" s="61" t="s">
        <v>574</v>
      </c>
      <c r="N28" s="147">
        <v>33973.699999999997</v>
      </c>
      <c r="O28" s="113">
        <v>21000</v>
      </c>
      <c r="P28" s="117">
        <v>15348</v>
      </c>
      <c r="Q28" s="114">
        <v>15248</v>
      </c>
      <c r="R28" s="114">
        <v>13349</v>
      </c>
      <c r="S28" s="114">
        <v>13578</v>
      </c>
      <c r="T28" s="114">
        <v>11051</v>
      </c>
      <c r="U28" s="115"/>
      <c r="V28" s="118">
        <f t="shared" si="0"/>
        <v>34653.173999999999</v>
      </c>
      <c r="W28" s="114">
        <f t="shared" si="1"/>
        <v>35346.237479999996</v>
      </c>
      <c r="X28" s="2"/>
    </row>
    <row r="29" spans="1:24" x14ac:dyDescent="0.25">
      <c r="A29" s="61">
        <v>4002</v>
      </c>
      <c r="B29" s="61" t="s">
        <v>53</v>
      </c>
      <c r="G29" s="48">
        <v>21599</v>
      </c>
      <c r="H29" s="32">
        <v>56000</v>
      </c>
      <c r="I29" s="72">
        <v>34401</v>
      </c>
      <c r="J29" s="73"/>
      <c r="K29" s="72">
        <v>34401</v>
      </c>
      <c r="L29" s="61" t="s">
        <v>54</v>
      </c>
      <c r="M29" s="63" t="s">
        <v>588</v>
      </c>
      <c r="N29" s="119">
        <v>60000</v>
      </c>
      <c r="O29" s="113">
        <v>45000</v>
      </c>
      <c r="P29" s="117">
        <v>34722</v>
      </c>
      <c r="Q29" s="114">
        <v>32134</v>
      </c>
      <c r="R29" s="114">
        <v>23016</v>
      </c>
      <c r="S29" s="114">
        <v>30154</v>
      </c>
      <c r="T29" s="114">
        <v>24170</v>
      </c>
      <c r="U29" s="115"/>
      <c r="V29" s="118">
        <f t="shared" si="0"/>
        <v>61200</v>
      </c>
      <c r="W29" s="114">
        <f t="shared" si="1"/>
        <v>62424</v>
      </c>
      <c r="X29" s="2"/>
    </row>
    <row r="30" spans="1:24" x14ac:dyDescent="0.25">
      <c r="A30" s="61">
        <v>4003</v>
      </c>
      <c r="B30" s="61" t="s">
        <v>55</v>
      </c>
      <c r="G30" s="48">
        <v>0</v>
      </c>
      <c r="H30" s="32">
        <v>0</v>
      </c>
      <c r="I30" s="72">
        <v>0</v>
      </c>
      <c r="J30" s="73"/>
      <c r="K30" s="72">
        <v>0</v>
      </c>
      <c r="L30" s="61" t="s">
        <v>17</v>
      </c>
      <c r="M30" s="61" t="s">
        <v>638</v>
      </c>
      <c r="N30" s="119">
        <v>0</v>
      </c>
      <c r="O30" s="113">
        <v>4000</v>
      </c>
      <c r="P30" s="117">
        <v>59922</v>
      </c>
      <c r="Q30" s="114">
        <v>10792</v>
      </c>
      <c r="R30" s="114">
        <v>34009</v>
      </c>
      <c r="S30" s="114">
        <v>0</v>
      </c>
      <c r="T30" s="114">
        <v>16283</v>
      </c>
      <c r="U30" s="115"/>
      <c r="V30" s="118">
        <f t="shared" si="0"/>
        <v>0</v>
      </c>
      <c r="W30" s="114">
        <f t="shared" si="1"/>
        <v>0</v>
      </c>
      <c r="X30" s="2"/>
    </row>
    <row r="31" spans="1:24" x14ac:dyDescent="0.25">
      <c r="A31" s="61">
        <v>4009</v>
      </c>
      <c r="B31" s="61" t="s">
        <v>56</v>
      </c>
      <c r="G31" s="48">
        <v>0</v>
      </c>
      <c r="H31" s="32">
        <v>250</v>
      </c>
      <c r="I31" s="72">
        <v>250</v>
      </c>
      <c r="J31" s="73"/>
      <c r="K31" s="72">
        <v>250</v>
      </c>
      <c r="L31" s="61" t="s">
        <v>17</v>
      </c>
      <c r="M31" s="61" t="s">
        <v>590</v>
      </c>
      <c r="N31" s="119">
        <v>250</v>
      </c>
      <c r="O31" s="113">
        <v>0</v>
      </c>
      <c r="P31" s="117">
        <v>0</v>
      </c>
      <c r="Q31" s="114">
        <v>0</v>
      </c>
      <c r="R31" s="114">
        <v>90</v>
      </c>
      <c r="S31" s="114">
        <v>1</v>
      </c>
      <c r="T31" s="114">
        <v>466</v>
      </c>
      <c r="U31" s="115"/>
      <c r="V31" s="118">
        <f t="shared" si="0"/>
        <v>255</v>
      </c>
      <c r="W31" s="114">
        <f t="shared" si="1"/>
        <v>260.10000000000002</v>
      </c>
      <c r="X31" s="2"/>
    </row>
    <row r="32" spans="1:24" x14ac:dyDescent="0.25">
      <c r="A32" s="61">
        <v>4015</v>
      </c>
      <c r="B32" s="61" t="s">
        <v>57</v>
      </c>
      <c r="G32" s="48">
        <v>1069</v>
      </c>
      <c r="H32" s="32">
        <v>5000</v>
      </c>
      <c r="I32" s="72">
        <v>3931</v>
      </c>
      <c r="J32" s="72">
        <v>22</v>
      </c>
      <c r="K32" s="72">
        <v>3910</v>
      </c>
      <c r="L32" s="61" t="s">
        <v>58</v>
      </c>
      <c r="M32" s="61" t="s">
        <v>589</v>
      </c>
      <c r="N32" s="119">
        <v>5000</v>
      </c>
      <c r="O32" s="113">
        <v>5000</v>
      </c>
      <c r="P32" s="117">
        <v>2374</v>
      </c>
      <c r="Q32" s="114">
        <v>2292</v>
      </c>
      <c r="R32" s="114">
        <v>1893</v>
      </c>
      <c r="S32" s="114">
        <v>124</v>
      </c>
      <c r="T32" s="114">
        <v>595</v>
      </c>
      <c r="U32" s="115"/>
      <c r="V32" s="118">
        <f t="shared" si="0"/>
        <v>5100</v>
      </c>
      <c r="W32" s="114">
        <f t="shared" si="1"/>
        <v>5202</v>
      </c>
      <c r="X32" s="2"/>
    </row>
    <row r="33" spans="1:24" ht="56.25" x14ac:dyDescent="0.25">
      <c r="A33" s="61">
        <v>4020</v>
      </c>
      <c r="B33" s="61" t="s">
        <v>59</v>
      </c>
      <c r="G33" s="48">
        <v>1497</v>
      </c>
      <c r="H33" s="32">
        <v>1200</v>
      </c>
      <c r="I33" s="72" t="s">
        <v>60</v>
      </c>
      <c r="J33" s="73"/>
      <c r="K33" s="72" t="s">
        <v>60</v>
      </c>
      <c r="L33" s="61" t="s">
        <v>61</v>
      </c>
      <c r="M33" s="63" t="s">
        <v>591</v>
      </c>
      <c r="N33" s="126">
        <v>1200</v>
      </c>
      <c r="O33" s="113">
        <v>2000</v>
      </c>
      <c r="P33" s="117">
        <v>890</v>
      </c>
      <c r="Q33" s="114">
        <v>929</v>
      </c>
      <c r="R33" s="114">
        <v>806</v>
      </c>
      <c r="S33" s="114">
        <v>569</v>
      </c>
      <c r="T33" s="114">
        <v>623</v>
      </c>
      <c r="U33" s="115"/>
      <c r="V33" s="118">
        <f t="shared" si="0"/>
        <v>1224</v>
      </c>
      <c r="W33" s="114">
        <f t="shared" si="1"/>
        <v>1248.48</v>
      </c>
      <c r="X33" s="2"/>
    </row>
    <row r="34" spans="1:24" x14ac:dyDescent="0.25">
      <c r="A34" s="61">
        <v>4021</v>
      </c>
      <c r="B34" s="61" t="s">
        <v>62</v>
      </c>
      <c r="G34" s="48">
        <v>2590</v>
      </c>
      <c r="H34" s="32">
        <v>2000</v>
      </c>
      <c r="I34" s="72" t="s">
        <v>63</v>
      </c>
      <c r="J34" s="73"/>
      <c r="K34" s="72" t="s">
        <v>63</v>
      </c>
      <c r="L34" s="61" t="s">
        <v>64</v>
      </c>
      <c r="M34" s="63" t="s">
        <v>520</v>
      </c>
      <c r="N34" s="127">
        <v>3500</v>
      </c>
      <c r="O34" s="113">
        <v>3590</v>
      </c>
      <c r="P34" s="117">
        <v>3027</v>
      </c>
      <c r="Q34" s="114">
        <v>2437</v>
      </c>
      <c r="R34" s="114">
        <v>2328</v>
      </c>
      <c r="S34" s="114">
        <v>2198</v>
      </c>
      <c r="T34" s="114">
        <v>2738</v>
      </c>
      <c r="U34" s="115"/>
      <c r="V34" s="118">
        <f t="shared" si="0"/>
        <v>3570</v>
      </c>
      <c r="W34" s="114">
        <f t="shared" si="1"/>
        <v>3641.4</v>
      </c>
      <c r="X34" s="2"/>
    </row>
    <row r="35" spans="1:24" ht="37.5" x14ac:dyDescent="0.25">
      <c r="A35" s="61">
        <v>4023</v>
      </c>
      <c r="B35" s="61" t="s">
        <v>65</v>
      </c>
      <c r="G35" s="48">
        <v>1640</v>
      </c>
      <c r="H35" s="32">
        <v>2400</v>
      </c>
      <c r="I35" s="72">
        <v>760</v>
      </c>
      <c r="J35" s="73"/>
      <c r="K35" s="72">
        <v>760</v>
      </c>
      <c r="L35" s="61" t="s">
        <v>66</v>
      </c>
      <c r="M35" s="63" t="s">
        <v>592</v>
      </c>
      <c r="N35" s="126">
        <v>2400</v>
      </c>
      <c r="O35" s="113">
        <v>2400</v>
      </c>
      <c r="P35" s="117">
        <v>2516</v>
      </c>
      <c r="Q35" s="114">
        <v>2086</v>
      </c>
      <c r="R35" s="114">
        <v>1425</v>
      </c>
      <c r="S35" s="114">
        <v>2332</v>
      </c>
      <c r="T35" s="114">
        <v>1460</v>
      </c>
      <c r="U35" s="115"/>
      <c r="V35" s="118">
        <f t="shared" si="0"/>
        <v>2448</v>
      </c>
      <c r="W35" s="114">
        <f t="shared" si="1"/>
        <v>2496.96</v>
      </c>
      <c r="X35" s="2"/>
    </row>
    <row r="36" spans="1:24" ht="75" x14ac:dyDescent="0.25">
      <c r="A36" s="61">
        <v>4024</v>
      </c>
      <c r="B36" s="61" t="s">
        <v>67</v>
      </c>
      <c r="G36" s="48">
        <v>8989</v>
      </c>
      <c r="H36" s="32">
        <v>4500</v>
      </c>
      <c r="I36" s="72" t="s">
        <v>68</v>
      </c>
      <c r="J36" s="73"/>
      <c r="K36" s="72" t="s">
        <v>68</v>
      </c>
      <c r="L36" s="61" t="s">
        <v>69</v>
      </c>
      <c r="M36" s="63" t="s">
        <v>593</v>
      </c>
      <c r="N36" s="128">
        <v>12500</v>
      </c>
      <c r="O36" s="113">
        <v>14989</v>
      </c>
      <c r="P36" s="117">
        <v>8843</v>
      </c>
      <c r="Q36" s="114">
        <v>6188</v>
      </c>
      <c r="R36" s="114">
        <v>4206</v>
      </c>
      <c r="S36" s="114">
        <v>4574</v>
      </c>
      <c r="T36" s="114">
        <v>4357</v>
      </c>
      <c r="U36" s="115"/>
      <c r="V36" s="118">
        <f t="shared" si="0"/>
        <v>12750</v>
      </c>
      <c r="W36" s="114">
        <f t="shared" si="1"/>
        <v>13005</v>
      </c>
      <c r="X36" s="2"/>
    </row>
    <row r="37" spans="1:24" x14ac:dyDescent="0.25">
      <c r="A37" s="61">
        <v>4025</v>
      </c>
      <c r="B37" s="61" t="s">
        <v>70</v>
      </c>
      <c r="G37" s="48">
        <v>22451</v>
      </c>
      <c r="H37" s="32">
        <v>25000</v>
      </c>
      <c r="I37" s="72">
        <v>2549</v>
      </c>
      <c r="J37" s="73"/>
      <c r="K37" s="72">
        <v>2549</v>
      </c>
      <c r="L37" s="61" t="s">
        <v>71</v>
      </c>
      <c r="M37" s="61" t="s">
        <v>594</v>
      </c>
      <c r="N37" s="119">
        <v>25000</v>
      </c>
      <c r="O37" s="113">
        <v>22451</v>
      </c>
      <c r="P37" s="117">
        <v>21438</v>
      </c>
      <c r="Q37" s="114">
        <v>18970</v>
      </c>
      <c r="R37" s="114">
        <v>18587</v>
      </c>
      <c r="S37" s="114">
        <v>17714</v>
      </c>
      <c r="T37" s="114">
        <v>19241</v>
      </c>
      <c r="U37" s="115"/>
      <c r="V37" s="118">
        <f t="shared" si="0"/>
        <v>25500</v>
      </c>
      <c r="W37" s="114">
        <f t="shared" si="1"/>
        <v>26010</v>
      </c>
      <c r="X37" s="2"/>
    </row>
    <row r="38" spans="1:24" x14ac:dyDescent="0.25">
      <c r="A38" s="61">
        <v>4027</v>
      </c>
      <c r="B38" s="61" t="s">
        <v>545</v>
      </c>
      <c r="G38" s="48"/>
      <c r="H38" s="32"/>
      <c r="I38" s="72"/>
      <c r="J38" s="73"/>
      <c r="K38" s="72"/>
      <c r="L38" s="61"/>
      <c r="M38" s="61"/>
      <c r="N38" s="119"/>
      <c r="O38" s="113"/>
      <c r="P38" s="117"/>
      <c r="Q38" s="114"/>
      <c r="R38" s="114">
        <v>466</v>
      </c>
      <c r="S38" s="114">
        <v>0</v>
      </c>
      <c r="T38" s="114">
        <v>0</v>
      </c>
      <c r="U38" s="115"/>
      <c r="V38" s="118">
        <f t="shared" si="0"/>
        <v>0</v>
      </c>
      <c r="W38" s="114">
        <f t="shared" si="1"/>
        <v>0</v>
      </c>
      <c r="X38" s="2"/>
    </row>
    <row r="39" spans="1:24" x14ac:dyDescent="0.25">
      <c r="A39" s="61">
        <v>4027</v>
      </c>
      <c r="B39" s="61" t="s">
        <v>72</v>
      </c>
      <c r="G39" s="48">
        <v>39</v>
      </c>
      <c r="H39" s="32">
        <v>150</v>
      </c>
      <c r="I39" s="72">
        <v>111</v>
      </c>
      <c r="J39" s="73"/>
      <c r="K39" s="72">
        <v>111</v>
      </c>
      <c r="L39" s="61" t="s">
        <v>73</v>
      </c>
      <c r="M39" s="61" t="s">
        <v>595</v>
      </c>
      <c r="N39" s="119">
        <v>150</v>
      </c>
      <c r="O39" s="113">
        <v>150</v>
      </c>
      <c r="P39" s="117">
        <v>0</v>
      </c>
      <c r="Q39" s="114"/>
      <c r="R39" s="114">
        <v>0</v>
      </c>
      <c r="S39" s="114">
        <v>123</v>
      </c>
      <c r="T39" s="114">
        <v>60</v>
      </c>
      <c r="U39" s="115"/>
      <c r="V39" s="118">
        <f t="shared" si="0"/>
        <v>153</v>
      </c>
      <c r="W39" s="114">
        <f t="shared" si="1"/>
        <v>156.06</v>
      </c>
      <c r="X39" s="2"/>
    </row>
    <row r="40" spans="1:24" x14ac:dyDescent="0.25">
      <c r="A40" s="61">
        <v>4032</v>
      </c>
      <c r="B40" s="61" t="s">
        <v>74</v>
      </c>
      <c r="G40" s="48">
        <v>0</v>
      </c>
      <c r="H40" s="32">
        <v>300</v>
      </c>
      <c r="I40" s="72">
        <v>300</v>
      </c>
      <c r="J40" s="73"/>
      <c r="K40" s="72">
        <v>300</v>
      </c>
      <c r="L40" s="61" t="s">
        <v>17</v>
      </c>
      <c r="M40" s="61" t="s">
        <v>497</v>
      </c>
      <c r="N40" s="119">
        <v>300</v>
      </c>
      <c r="O40" s="113">
        <v>450</v>
      </c>
      <c r="P40" s="117">
        <v>129</v>
      </c>
      <c r="Q40" s="114"/>
      <c r="R40" s="114">
        <v>57</v>
      </c>
      <c r="S40" s="114">
        <v>294</v>
      </c>
      <c r="T40" s="114">
        <v>0</v>
      </c>
      <c r="U40" s="115"/>
      <c r="V40" s="118">
        <f t="shared" si="0"/>
        <v>306</v>
      </c>
      <c r="W40" s="114">
        <f t="shared" si="1"/>
        <v>312.12</v>
      </c>
      <c r="X40" s="2"/>
    </row>
    <row r="41" spans="1:24" ht="37.5" x14ac:dyDescent="0.25">
      <c r="A41" s="61">
        <v>4033</v>
      </c>
      <c r="B41" s="61" t="s">
        <v>75</v>
      </c>
      <c r="G41" s="48">
        <v>3605</v>
      </c>
      <c r="H41" s="32">
        <v>1300</v>
      </c>
      <c r="I41" s="72" t="s">
        <v>76</v>
      </c>
      <c r="J41" s="72">
        <v>78</v>
      </c>
      <c r="K41" s="72" t="s">
        <v>77</v>
      </c>
      <c r="L41" s="61" t="s">
        <v>78</v>
      </c>
      <c r="M41" s="63" t="s">
        <v>639</v>
      </c>
      <c r="N41" s="128">
        <v>3000</v>
      </c>
      <c r="O41" s="113">
        <v>6105</v>
      </c>
      <c r="P41" s="117">
        <v>1114</v>
      </c>
      <c r="Q41" s="114">
        <v>2373</v>
      </c>
      <c r="R41" s="114">
        <v>1335</v>
      </c>
      <c r="S41" s="114">
        <v>286</v>
      </c>
      <c r="T41" s="114">
        <v>1042</v>
      </c>
      <c r="U41" s="115"/>
      <c r="V41" s="118">
        <f t="shared" si="0"/>
        <v>3060</v>
      </c>
      <c r="W41" s="114">
        <f t="shared" si="1"/>
        <v>3121.2</v>
      </c>
      <c r="X41" s="2"/>
    </row>
    <row r="42" spans="1:24" x14ac:dyDescent="0.25">
      <c r="A42" s="61">
        <v>4034</v>
      </c>
      <c r="B42" s="61" t="s">
        <v>79</v>
      </c>
      <c r="G42" s="48">
        <v>23915</v>
      </c>
      <c r="H42" s="32">
        <v>29100</v>
      </c>
      <c r="I42" s="72">
        <v>5185</v>
      </c>
      <c r="J42" s="73"/>
      <c r="K42" s="72">
        <v>5185</v>
      </c>
      <c r="L42" s="61" t="s">
        <v>80</v>
      </c>
      <c r="M42" s="61" t="s">
        <v>596</v>
      </c>
      <c r="N42" s="119">
        <v>29100</v>
      </c>
      <c r="O42" s="113">
        <v>29100</v>
      </c>
      <c r="P42" s="117">
        <v>27979</v>
      </c>
      <c r="Q42" s="114">
        <v>30944</v>
      </c>
      <c r="R42" s="114">
        <v>28142</v>
      </c>
      <c r="S42" s="114">
        <v>17560</v>
      </c>
      <c r="T42" s="114">
        <v>18887</v>
      </c>
      <c r="U42" s="115"/>
      <c r="V42" s="118">
        <f t="shared" si="0"/>
        <v>29682</v>
      </c>
      <c r="W42" s="114">
        <f t="shared" si="1"/>
        <v>30275.64</v>
      </c>
      <c r="X42" s="2"/>
    </row>
    <row r="43" spans="1:24" x14ac:dyDescent="0.25">
      <c r="A43" s="61">
        <v>4040</v>
      </c>
      <c r="B43" s="61" t="s">
        <v>81</v>
      </c>
      <c r="G43" s="48">
        <v>156</v>
      </c>
      <c r="H43" s="32">
        <v>1300</v>
      </c>
      <c r="I43" s="72">
        <v>1144</v>
      </c>
      <c r="J43" s="73"/>
      <c r="K43" s="72">
        <v>1144</v>
      </c>
      <c r="L43" s="61" t="s">
        <v>82</v>
      </c>
      <c r="M43" s="61" t="s">
        <v>597</v>
      </c>
      <c r="N43" s="119">
        <v>1300</v>
      </c>
      <c r="O43" s="113">
        <v>1400</v>
      </c>
      <c r="P43" s="117">
        <v>435</v>
      </c>
      <c r="Q43" s="114">
        <v>613</v>
      </c>
      <c r="R43" s="114">
        <v>675</v>
      </c>
      <c r="S43" s="114">
        <v>1065</v>
      </c>
      <c r="T43" s="114">
        <v>491</v>
      </c>
      <c r="U43" s="115"/>
      <c r="V43" s="118">
        <f t="shared" si="0"/>
        <v>1326</v>
      </c>
      <c r="W43" s="114">
        <f t="shared" si="1"/>
        <v>1352.52</v>
      </c>
      <c r="X43" s="2"/>
    </row>
    <row r="44" spans="1:24" x14ac:dyDescent="0.25">
      <c r="A44" s="61">
        <v>4041</v>
      </c>
      <c r="B44" s="61" t="s">
        <v>546</v>
      </c>
      <c r="G44" s="48"/>
      <c r="H44" s="32"/>
      <c r="I44" s="72"/>
      <c r="J44" s="73"/>
      <c r="K44" s="72"/>
      <c r="L44" s="61"/>
      <c r="M44" s="61"/>
      <c r="N44" s="119"/>
      <c r="O44" s="113"/>
      <c r="P44" s="117"/>
      <c r="Q44" s="114"/>
      <c r="R44" s="114">
        <v>218</v>
      </c>
      <c r="S44" s="114">
        <v>2449</v>
      </c>
      <c r="T44" s="114">
        <v>3509</v>
      </c>
      <c r="U44" s="115"/>
      <c r="V44" s="118">
        <f t="shared" si="0"/>
        <v>0</v>
      </c>
      <c r="W44" s="114">
        <f t="shared" si="1"/>
        <v>0</v>
      </c>
      <c r="X44" s="2"/>
    </row>
    <row r="45" spans="1:24" ht="37.5" x14ac:dyDescent="0.25">
      <c r="A45" s="61">
        <v>4055</v>
      </c>
      <c r="B45" s="61" t="s">
        <v>83</v>
      </c>
      <c r="G45" s="48">
        <v>610</v>
      </c>
      <c r="H45" s="32">
        <v>2750</v>
      </c>
      <c r="I45" s="72">
        <v>2140</v>
      </c>
      <c r="J45" s="72">
        <v>15</v>
      </c>
      <c r="K45" s="72">
        <v>2125</v>
      </c>
      <c r="L45" s="61" t="s">
        <v>85</v>
      </c>
      <c r="M45" s="63" t="s">
        <v>640</v>
      </c>
      <c r="N45" s="119">
        <v>1300</v>
      </c>
      <c r="O45" s="113">
        <v>2750</v>
      </c>
      <c r="P45" s="117" t="s">
        <v>84</v>
      </c>
      <c r="Q45" s="114">
        <v>1500</v>
      </c>
      <c r="R45" s="114">
        <v>2625</v>
      </c>
      <c r="S45" s="114">
        <v>2663</v>
      </c>
      <c r="T45" s="114">
        <v>2025</v>
      </c>
      <c r="U45" s="115"/>
      <c r="V45" s="118">
        <f t="shared" si="0"/>
        <v>1326</v>
      </c>
      <c r="W45" s="114">
        <f t="shared" si="1"/>
        <v>1352.52</v>
      </c>
      <c r="X45" s="2"/>
    </row>
    <row r="46" spans="1:24" x14ac:dyDescent="0.25">
      <c r="A46" s="61">
        <v>4056</v>
      </c>
      <c r="B46" s="61" t="s">
        <v>86</v>
      </c>
      <c r="G46" s="48">
        <v>29015</v>
      </c>
      <c r="H46" s="32">
        <v>10000</v>
      </c>
      <c r="I46" s="72" t="s">
        <v>87</v>
      </c>
      <c r="J46" s="73"/>
      <c r="K46" s="72" t="s">
        <v>87</v>
      </c>
      <c r="L46" s="61" t="s">
        <v>88</v>
      </c>
      <c r="M46" s="63" t="s">
        <v>498</v>
      </c>
      <c r="N46" s="126">
        <v>15000</v>
      </c>
      <c r="O46" s="113">
        <v>32000</v>
      </c>
      <c r="P46" s="117">
        <v>19091</v>
      </c>
      <c r="Q46" s="114">
        <v>4778</v>
      </c>
      <c r="R46" s="114">
        <v>34091</v>
      </c>
      <c r="S46" s="114">
        <v>740</v>
      </c>
      <c r="T46" s="114">
        <v>10511</v>
      </c>
      <c r="U46" s="115"/>
      <c r="V46" s="118">
        <f t="shared" si="0"/>
        <v>15300</v>
      </c>
      <c r="W46" s="114">
        <f t="shared" si="1"/>
        <v>15606</v>
      </c>
      <c r="X46" s="2"/>
    </row>
    <row r="47" spans="1:24" x14ac:dyDescent="0.25">
      <c r="A47" s="61">
        <v>4057</v>
      </c>
      <c r="B47" s="61" t="s">
        <v>89</v>
      </c>
      <c r="G47" s="48">
        <v>2862</v>
      </c>
      <c r="H47" s="32">
        <v>4000</v>
      </c>
      <c r="I47" s="72">
        <v>1139</v>
      </c>
      <c r="J47" s="73"/>
      <c r="K47" s="72">
        <v>1139</v>
      </c>
      <c r="L47" s="61" t="s">
        <v>90</v>
      </c>
      <c r="M47" s="61" t="s">
        <v>598</v>
      </c>
      <c r="N47" s="119">
        <v>4000</v>
      </c>
      <c r="O47" s="113">
        <v>4000</v>
      </c>
      <c r="P47" s="117">
        <v>2674</v>
      </c>
      <c r="Q47" s="114">
        <v>2415</v>
      </c>
      <c r="R47" s="114">
        <v>2740</v>
      </c>
      <c r="S47" s="114">
        <v>2457</v>
      </c>
      <c r="T47" s="114">
        <v>2613</v>
      </c>
      <c r="U47" s="115"/>
      <c r="V47" s="118">
        <f t="shared" si="0"/>
        <v>4080</v>
      </c>
      <c r="W47" s="114">
        <f t="shared" si="1"/>
        <v>4161.6000000000004</v>
      </c>
      <c r="X47" s="2"/>
    </row>
    <row r="48" spans="1:24" x14ac:dyDescent="0.25">
      <c r="A48" s="61">
        <v>4058</v>
      </c>
      <c r="B48" s="61" t="s">
        <v>91</v>
      </c>
      <c r="G48" s="48">
        <v>1410</v>
      </c>
      <c r="H48" s="32">
        <v>6500</v>
      </c>
      <c r="I48" s="72">
        <v>5090</v>
      </c>
      <c r="J48" s="72">
        <v>322</v>
      </c>
      <c r="K48" s="72">
        <v>4767</v>
      </c>
      <c r="L48" s="61" t="s">
        <v>92</v>
      </c>
      <c r="M48" s="61" t="s">
        <v>599</v>
      </c>
      <c r="N48" s="119">
        <v>6500</v>
      </c>
      <c r="O48" s="113">
        <v>6500</v>
      </c>
      <c r="P48" s="117">
        <v>2707</v>
      </c>
      <c r="Q48" s="114">
        <v>5021</v>
      </c>
      <c r="R48" s="114">
        <v>4806</v>
      </c>
      <c r="S48" s="114">
        <v>4731</v>
      </c>
      <c r="T48" s="114">
        <v>5354</v>
      </c>
      <c r="U48" s="115"/>
      <c r="V48" s="118">
        <f t="shared" si="0"/>
        <v>6630</v>
      </c>
      <c r="W48" s="114">
        <f t="shared" si="1"/>
        <v>6762.6</v>
      </c>
      <c r="X48" s="2"/>
    </row>
    <row r="49" spans="1:24" x14ac:dyDescent="0.25">
      <c r="A49" s="61">
        <v>4070</v>
      </c>
      <c r="B49" s="61" t="s">
        <v>93</v>
      </c>
      <c r="G49" s="48">
        <v>3765</v>
      </c>
      <c r="H49" s="32">
        <v>7500</v>
      </c>
      <c r="I49" s="72">
        <v>3735</v>
      </c>
      <c r="J49" s="72">
        <v>150</v>
      </c>
      <c r="K49" s="72">
        <v>3585</v>
      </c>
      <c r="L49" s="61" t="s">
        <v>94</v>
      </c>
      <c r="M49" s="61" t="s">
        <v>600</v>
      </c>
      <c r="N49" s="119">
        <v>7500</v>
      </c>
      <c r="O49" s="113">
        <v>7500</v>
      </c>
      <c r="P49" s="117">
        <v>8151</v>
      </c>
      <c r="Q49" s="114">
        <v>6290</v>
      </c>
      <c r="R49" s="114">
        <v>4130</v>
      </c>
      <c r="S49" s="114">
        <v>2039</v>
      </c>
      <c r="T49" s="114">
        <v>2040</v>
      </c>
      <c r="U49" s="115"/>
      <c r="V49" s="118">
        <f t="shared" si="0"/>
        <v>7650</v>
      </c>
      <c r="W49" s="114">
        <f t="shared" si="1"/>
        <v>7803</v>
      </c>
      <c r="X49" s="2"/>
    </row>
    <row r="50" spans="1:24" x14ac:dyDescent="0.25">
      <c r="A50" s="61">
        <v>4097</v>
      </c>
      <c r="B50" s="61" t="s">
        <v>95</v>
      </c>
      <c r="G50" s="48">
        <v>2250</v>
      </c>
      <c r="H50" s="32">
        <v>5400</v>
      </c>
      <c r="I50" s="72">
        <v>3150</v>
      </c>
      <c r="J50" s="73"/>
      <c r="K50" s="72">
        <v>3150</v>
      </c>
      <c r="L50" s="61" t="s">
        <v>96</v>
      </c>
      <c r="M50" s="57" t="s">
        <v>601</v>
      </c>
      <c r="N50" s="34">
        <v>5400</v>
      </c>
      <c r="O50" s="113">
        <v>5400</v>
      </c>
      <c r="P50" s="117">
        <v>240</v>
      </c>
      <c r="Q50" s="114">
        <v>1180</v>
      </c>
      <c r="R50" s="114">
        <v>6852</v>
      </c>
      <c r="S50" s="114">
        <v>229</v>
      </c>
      <c r="T50" s="114">
        <v>9904</v>
      </c>
      <c r="U50" s="115"/>
      <c r="V50" s="118">
        <f t="shared" si="0"/>
        <v>5508</v>
      </c>
      <c r="W50" s="114">
        <f t="shared" si="1"/>
        <v>5618.16</v>
      </c>
      <c r="X50" s="2"/>
    </row>
    <row r="51" spans="1:24" x14ac:dyDescent="0.25">
      <c r="A51" s="61">
        <v>4169</v>
      </c>
      <c r="B51" s="61" t="s">
        <v>98</v>
      </c>
      <c r="G51" s="48">
        <v>10700</v>
      </c>
      <c r="H51" s="32">
        <v>15000</v>
      </c>
      <c r="I51" s="72">
        <v>4300</v>
      </c>
      <c r="J51" s="73"/>
      <c r="K51" s="72">
        <v>4300</v>
      </c>
      <c r="L51" s="61" t="s">
        <v>99</v>
      </c>
      <c r="M51" s="61" t="s">
        <v>602</v>
      </c>
      <c r="N51" s="119">
        <v>20000</v>
      </c>
      <c r="O51" s="113">
        <v>15000</v>
      </c>
      <c r="P51" s="117">
        <v>15000</v>
      </c>
      <c r="Q51" s="114">
        <v>15000</v>
      </c>
      <c r="R51" s="114">
        <v>10000</v>
      </c>
      <c r="S51" s="114">
        <v>15000</v>
      </c>
      <c r="T51" s="114">
        <v>14666</v>
      </c>
      <c r="U51" s="115"/>
      <c r="V51" s="118">
        <f t="shared" si="0"/>
        <v>20400</v>
      </c>
      <c r="W51" s="114">
        <f t="shared" si="1"/>
        <v>20808</v>
      </c>
      <c r="X51" s="2"/>
    </row>
    <row r="52" spans="1:24" x14ac:dyDescent="0.25">
      <c r="A52" s="151" t="s">
        <v>100</v>
      </c>
      <c r="B52" s="151"/>
      <c r="C52" s="151"/>
      <c r="D52" s="151"/>
      <c r="E52" s="151"/>
      <c r="F52" s="151"/>
      <c r="G52" s="94">
        <v>247665</v>
      </c>
      <c r="H52" s="94">
        <v>469650</v>
      </c>
      <c r="I52" s="89">
        <v>221985</v>
      </c>
      <c r="J52" s="89">
        <v>587</v>
      </c>
      <c r="K52" s="89">
        <v>221398</v>
      </c>
      <c r="L52" s="88" t="s">
        <v>101</v>
      </c>
      <c r="M52" s="88"/>
      <c r="N52" s="121">
        <f>SUM(N27:N51)</f>
        <v>507373.7</v>
      </c>
      <c r="O52" s="121">
        <f>SUM(O27:O51)</f>
        <v>465785</v>
      </c>
      <c r="P52" s="117"/>
      <c r="Q52" s="114"/>
      <c r="R52" s="114"/>
      <c r="S52" s="114"/>
      <c r="T52" s="114"/>
      <c r="U52" s="115"/>
      <c r="V52" s="143">
        <f>SUM(V26:V51)</f>
        <v>517521.174</v>
      </c>
      <c r="W52" s="143">
        <f>SUM(W26:W51)</f>
        <v>527871.59748</v>
      </c>
      <c r="X52" s="2"/>
    </row>
    <row r="53" spans="1:24" x14ac:dyDescent="0.25">
      <c r="A53" s="68"/>
      <c r="B53" s="68"/>
      <c r="C53" s="74" t="s">
        <v>43</v>
      </c>
      <c r="D53" s="68"/>
      <c r="E53" s="68"/>
      <c r="F53" s="68"/>
      <c r="G53" s="67"/>
      <c r="H53" s="67"/>
      <c r="I53" s="75"/>
      <c r="J53" s="75"/>
      <c r="K53" s="75"/>
      <c r="L53" s="68"/>
      <c r="M53" s="68"/>
      <c r="N53" s="122"/>
      <c r="O53" s="122"/>
      <c r="P53" s="122"/>
      <c r="Q53" s="122"/>
      <c r="R53" s="122"/>
      <c r="S53" s="122"/>
      <c r="T53" s="122"/>
      <c r="U53" s="122"/>
      <c r="V53" s="123">
        <f t="shared" si="0"/>
        <v>0</v>
      </c>
      <c r="W53" s="122">
        <f t="shared" si="1"/>
        <v>0</v>
      </c>
      <c r="X53" s="2"/>
    </row>
    <row r="54" spans="1:24" x14ac:dyDescent="0.25">
      <c r="A54" s="66"/>
      <c r="B54" s="66"/>
      <c r="C54" s="66"/>
      <c r="D54" s="66"/>
      <c r="E54" s="66"/>
      <c r="F54" s="66"/>
      <c r="G54" s="51" t="s">
        <v>102</v>
      </c>
      <c r="H54" s="51" t="s">
        <v>103</v>
      </c>
      <c r="I54" s="76" t="s">
        <v>104</v>
      </c>
      <c r="J54" s="77"/>
      <c r="K54" s="77"/>
      <c r="L54" s="66"/>
      <c r="M54" s="62"/>
      <c r="N54" s="33">
        <f>N26-N52</f>
        <v>-507373.7</v>
      </c>
      <c r="O54" s="33">
        <f>O26-O52</f>
        <v>-465785</v>
      </c>
      <c r="P54" s="124"/>
      <c r="Q54" s="33"/>
      <c r="R54" s="33"/>
      <c r="S54" s="33"/>
      <c r="T54" s="33"/>
      <c r="U54" s="33"/>
      <c r="V54" s="125">
        <f t="shared" si="0"/>
        <v>-517521.174</v>
      </c>
      <c r="W54" s="33">
        <f t="shared" si="1"/>
        <v>-527871.59748</v>
      </c>
      <c r="X54" s="2"/>
    </row>
    <row r="55" spans="1:24" x14ac:dyDescent="0.25">
      <c r="A55" s="133">
        <v>106</v>
      </c>
      <c r="B55" s="133" t="s">
        <v>105</v>
      </c>
      <c r="C55" s="134"/>
      <c r="D55" s="135"/>
      <c r="E55" s="135"/>
      <c r="F55" s="135"/>
      <c r="G55" s="136"/>
      <c r="H55" s="136"/>
      <c r="I55" s="137"/>
      <c r="J55" s="137"/>
      <c r="K55" s="137"/>
      <c r="L55" s="135"/>
      <c r="M55" s="135"/>
      <c r="N55" s="138"/>
      <c r="O55" s="138"/>
      <c r="P55" s="138"/>
      <c r="Q55" s="138"/>
      <c r="R55" s="138"/>
      <c r="S55" s="138"/>
      <c r="T55" s="138"/>
      <c r="U55" s="138"/>
      <c r="V55" s="139">
        <f t="shared" si="0"/>
        <v>0</v>
      </c>
      <c r="W55" s="138">
        <f t="shared" si="1"/>
        <v>0</v>
      </c>
      <c r="X55" s="2"/>
    </row>
    <row r="56" spans="1:24" x14ac:dyDescent="0.25">
      <c r="A56" s="61">
        <v>1001</v>
      </c>
      <c r="B56" s="61" t="s">
        <v>106</v>
      </c>
      <c r="G56" s="48">
        <v>1133</v>
      </c>
      <c r="H56" s="32">
        <v>4800</v>
      </c>
      <c r="I56" s="72">
        <v>3667</v>
      </c>
      <c r="J56" s="73"/>
      <c r="K56" s="73"/>
      <c r="L56" s="61" t="s">
        <v>107</v>
      </c>
      <c r="M56" s="63" t="s">
        <v>499</v>
      </c>
      <c r="N56" s="127">
        <v>5796</v>
      </c>
      <c r="O56" s="113">
        <v>5000</v>
      </c>
      <c r="P56" s="117">
        <v>5600</v>
      </c>
      <c r="Q56" s="114">
        <v>4000</v>
      </c>
      <c r="R56" s="114">
        <v>3733</v>
      </c>
      <c r="S56" s="114">
        <v>0</v>
      </c>
      <c r="T56" s="114">
        <v>0</v>
      </c>
      <c r="U56" s="115"/>
      <c r="V56" s="118">
        <f t="shared" si="0"/>
        <v>5911.92</v>
      </c>
      <c r="W56" s="114">
        <f t="shared" si="1"/>
        <v>6030.1584000000003</v>
      </c>
      <c r="X56" s="2"/>
    </row>
    <row r="57" spans="1:24" x14ac:dyDescent="0.25">
      <c r="A57" s="61">
        <v>1002</v>
      </c>
      <c r="B57" s="61" t="s">
        <v>108</v>
      </c>
      <c r="G57" s="48">
        <v>4250</v>
      </c>
      <c r="H57" s="32">
        <v>4250</v>
      </c>
      <c r="I57" s="72">
        <v>0</v>
      </c>
      <c r="J57" s="73"/>
      <c r="K57" s="73"/>
      <c r="L57" s="61" t="s">
        <v>24</v>
      </c>
      <c r="M57" s="61"/>
      <c r="N57" s="119">
        <v>4250</v>
      </c>
      <c r="O57" s="113">
        <v>4250</v>
      </c>
      <c r="P57" s="117">
        <v>4250</v>
      </c>
      <c r="Q57" s="114">
        <v>4250</v>
      </c>
      <c r="R57" s="114">
        <v>4250</v>
      </c>
      <c r="S57" s="114">
        <v>4250</v>
      </c>
      <c r="T57" s="114">
        <v>4250</v>
      </c>
      <c r="U57" s="115"/>
      <c r="V57" s="118">
        <f t="shared" si="0"/>
        <v>4335</v>
      </c>
      <c r="W57" s="114">
        <f t="shared" si="1"/>
        <v>4421.7</v>
      </c>
      <c r="X57" s="2"/>
    </row>
    <row r="58" spans="1:24" x14ac:dyDescent="0.25">
      <c r="A58" s="61">
        <v>1007</v>
      </c>
      <c r="B58" s="61" t="s">
        <v>109</v>
      </c>
      <c r="G58" s="48">
        <v>1250</v>
      </c>
      <c r="H58" s="32">
        <v>1250</v>
      </c>
      <c r="I58" s="72">
        <v>0</v>
      </c>
      <c r="J58" s="73"/>
      <c r="K58" s="73"/>
      <c r="L58" s="61" t="s">
        <v>24</v>
      </c>
      <c r="M58" s="61"/>
      <c r="N58" s="119">
        <v>1250</v>
      </c>
      <c r="O58" s="113">
        <v>1250</v>
      </c>
      <c r="P58" s="117">
        <v>1250</v>
      </c>
      <c r="Q58" s="114">
        <v>1250</v>
      </c>
      <c r="R58" s="114">
        <v>3788</v>
      </c>
      <c r="S58" s="114">
        <v>10093</v>
      </c>
      <c r="T58" s="114">
        <v>2627</v>
      </c>
      <c r="U58" s="115"/>
      <c r="V58" s="118">
        <f t="shared" si="0"/>
        <v>1275</v>
      </c>
      <c r="W58" s="114">
        <f t="shared" si="1"/>
        <v>1300.5</v>
      </c>
      <c r="X58" s="2"/>
    </row>
    <row r="59" spans="1:24" x14ac:dyDescent="0.25">
      <c r="A59" s="61">
        <v>1010</v>
      </c>
      <c r="B59" s="61" t="s">
        <v>110</v>
      </c>
      <c r="G59" s="48">
        <v>953</v>
      </c>
      <c r="H59" s="32">
        <v>500</v>
      </c>
      <c r="I59" s="72" t="s">
        <v>111</v>
      </c>
      <c r="J59" s="73"/>
      <c r="K59" s="73"/>
      <c r="L59" s="61" t="s">
        <v>112</v>
      </c>
      <c r="M59" s="61"/>
      <c r="N59" s="119">
        <v>500</v>
      </c>
      <c r="O59" s="113">
        <v>1000</v>
      </c>
      <c r="P59" s="117">
        <v>1009</v>
      </c>
      <c r="Q59" s="114">
        <v>348</v>
      </c>
      <c r="R59" s="114">
        <v>685</v>
      </c>
      <c r="S59" s="114">
        <v>0</v>
      </c>
      <c r="T59" s="114">
        <v>3307</v>
      </c>
      <c r="U59" s="115"/>
      <c r="V59" s="118">
        <f t="shared" si="0"/>
        <v>510</v>
      </c>
      <c r="W59" s="114">
        <f t="shared" si="1"/>
        <v>520.20000000000005</v>
      </c>
      <c r="X59" s="2"/>
    </row>
    <row r="60" spans="1:24" x14ac:dyDescent="0.25">
      <c r="A60" s="61">
        <v>1014</v>
      </c>
      <c r="B60" s="61" t="s">
        <v>18</v>
      </c>
      <c r="G60" s="48"/>
      <c r="H60" s="32"/>
      <c r="I60" s="72"/>
      <c r="J60" s="73"/>
      <c r="K60" s="73"/>
      <c r="L60" s="61"/>
      <c r="M60" s="61"/>
      <c r="N60" s="119"/>
      <c r="O60" s="113"/>
      <c r="P60" s="117"/>
      <c r="Q60" s="114"/>
      <c r="R60" s="114"/>
      <c r="S60" s="114">
        <v>2220</v>
      </c>
      <c r="T60" s="114"/>
      <c r="U60" s="115"/>
      <c r="V60" s="118">
        <f t="shared" si="0"/>
        <v>0</v>
      </c>
      <c r="W60" s="114">
        <f t="shared" si="1"/>
        <v>0</v>
      </c>
      <c r="X60" s="2"/>
    </row>
    <row r="61" spans="1:24" x14ac:dyDescent="0.25">
      <c r="A61" s="153" t="s">
        <v>113</v>
      </c>
      <c r="B61" s="153"/>
      <c r="C61" s="153"/>
      <c r="D61" s="153"/>
      <c r="E61" s="153"/>
      <c r="F61" s="153"/>
      <c r="G61" s="99">
        <f>SUM(G56:G60)</f>
        <v>7586</v>
      </c>
      <c r="H61" s="99">
        <f>SUM(H56:H60)</f>
        <v>10800</v>
      </c>
      <c r="I61" s="100">
        <v>3214</v>
      </c>
      <c r="J61" s="101"/>
      <c r="K61" s="101"/>
      <c r="L61" s="96" t="s">
        <v>114</v>
      </c>
      <c r="M61" s="96"/>
      <c r="N61" s="129">
        <f>SUM(N56:N60)</f>
        <v>11796</v>
      </c>
      <c r="O61" s="129">
        <f>SUM(O56:O60)</f>
        <v>11500</v>
      </c>
      <c r="P61" s="117"/>
      <c r="Q61" s="114"/>
      <c r="R61" s="114"/>
      <c r="S61" s="114"/>
      <c r="T61" s="114"/>
      <c r="U61" s="115"/>
      <c r="V61" s="143">
        <f>SUM(V55:V60)</f>
        <v>12031.92</v>
      </c>
      <c r="W61" s="143">
        <f>SUM(W55:W60)</f>
        <v>12272.558400000002</v>
      </c>
      <c r="X61" s="2"/>
    </row>
    <row r="62" spans="1:24" x14ac:dyDescent="0.25">
      <c r="A62" s="61">
        <v>4004</v>
      </c>
      <c r="B62" s="61" t="s">
        <v>115</v>
      </c>
      <c r="G62" s="48">
        <v>2506</v>
      </c>
      <c r="H62" s="32">
        <v>4000</v>
      </c>
      <c r="I62" s="72">
        <v>1494</v>
      </c>
      <c r="J62" s="73"/>
      <c r="K62" s="72">
        <v>1494</v>
      </c>
      <c r="L62" s="61" t="s">
        <v>116</v>
      </c>
      <c r="M62" s="63" t="s">
        <v>521</v>
      </c>
      <c r="N62" s="126">
        <v>6000</v>
      </c>
      <c r="O62" s="113">
        <v>6059</v>
      </c>
      <c r="P62" s="117">
        <v>5797</v>
      </c>
      <c r="Q62" s="114">
        <v>5145</v>
      </c>
      <c r="R62" s="114">
        <v>4628</v>
      </c>
      <c r="S62" s="114">
        <v>3567</v>
      </c>
      <c r="T62" s="114">
        <v>3539</v>
      </c>
      <c r="U62" s="115"/>
      <c r="V62" s="118">
        <f t="shared" si="0"/>
        <v>6120</v>
      </c>
      <c r="W62" s="114">
        <f t="shared" si="1"/>
        <v>6242.4</v>
      </c>
      <c r="X62" s="2"/>
    </row>
    <row r="63" spans="1:24" x14ac:dyDescent="0.25">
      <c r="A63" s="61">
        <v>4011</v>
      </c>
      <c r="B63" s="61" t="s">
        <v>117</v>
      </c>
      <c r="G63" s="48">
        <v>5739</v>
      </c>
      <c r="H63" s="32">
        <v>24000</v>
      </c>
      <c r="I63" s="72">
        <v>18262</v>
      </c>
      <c r="J63" s="73"/>
      <c r="K63" s="72">
        <v>18262</v>
      </c>
      <c r="L63" s="61" t="s">
        <v>118</v>
      </c>
      <c r="M63" s="61" t="s">
        <v>500</v>
      </c>
      <c r="N63" s="127">
        <v>10000</v>
      </c>
      <c r="O63" s="113">
        <v>5739</v>
      </c>
      <c r="P63" s="117">
        <v>7633</v>
      </c>
      <c r="Q63" s="114">
        <v>5364</v>
      </c>
      <c r="R63" s="114">
        <v>5616</v>
      </c>
      <c r="S63" s="114">
        <v>7360</v>
      </c>
      <c r="T63" s="114">
        <v>7242</v>
      </c>
      <c r="U63" s="115"/>
      <c r="V63" s="118">
        <f t="shared" si="0"/>
        <v>10200</v>
      </c>
      <c r="W63" s="114">
        <f t="shared" si="1"/>
        <v>10404</v>
      </c>
      <c r="X63" s="2"/>
    </row>
    <row r="64" spans="1:24" x14ac:dyDescent="0.25">
      <c r="A64" s="61">
        <v>4012</v>
      </c>
      <c r="B64" s="61" t="s">
        <v>119</v>
      </c>
      <c r="G64" s="48">
        <v>304</v>
      </c>
      <c r="H64" s="32">
        <v>900</v>
      </c>
      <c r="I64" s="72">
        <v>596</v>
      </c>
      <c r="J64" s="72">
        <v>24</v>
      </c>
      <c r="K64" s="72">
        <v>572</v>
      </c>
      <c r="L64" s="61" t="s">
        <v>121</v>
      </c>
      <c r="M64" s="61"/>
      <c r="N64" s="119">
        <v>900</v>
      </c>
      <c r="O64" s="113">
        <v>900</v>
      </c>
      <c r="P64" s="117" t="s">
        <v>120</v>
      </c>
      <c r="Q64" s="114">
        <v>31</v>
      </c>
      <c r="R64" s="114">
        <v>143</v>
      </c>
      <c r="S64" s="114">
        <v>103</v>
      </c>
      <c r="T64" s="114">
        <v>302</v>
      </c>
      <c r="U64" s="115"/>
      <c r="V64" s="118">
        <f t="shared" si="0"/>
        <v>918</v>
      </c>
      <c r="W64" s="114">
        <f t="shared" si="1"/>
        <v>936.36</v>
      </c>
      <c r="X64" s="2"/>
    </row>
    <row r="65" spans="1:24" x14ac:dyDescent="0.25">
      <c r="A65" s="61">
        <v>4013</v>
      </c>
      <c r="B65" s="61" t="s">
        <v>122</v>
      </c>
      <c r="G65" s="48">
        <v>1569</v>
      </c>
      <c r="H65" s="32">
        <v>4000</v>
      </c>
      <c r="I65" s="72">
        <v>2431</v>
      </c>
      <c r="J65" s="73"/>
      <c r="K65" s="72">
        <v>2431</v>
      </c>
      <c r="L65" s="61" t="s">
        <v>123</v>
      </c>
      <c r="M65" s="61"/>
      <c r="N65" s="127">
        <v>3000</v>
      </c>
      <c r="O65" s="113">
        <v>3000</v>
      </c>
      <c r="P65" s="117">
        <v>1719</v>
      </c>
      <c r="Q65" s="114">
        <v>1147</v>
      </c>
      <c r="R65" s="114">
        <v>114</v>
      </c>
      <c r="S65" s="114">
        <v>1124</v>
      </c>
      <c r="T65" s="114">
        <v>528</v>
      </c>
      <c r="U65" s="115"/>
      <c r="V65" s="118">
        <f t="shared" si="0"/>
        <v>3060</v>
      </c>
      <c r="W65" s="114">
        <f t="shared" si="1"/>
        <v>3121.2</v>
      </c>
      <c r="X65" s="2"/>
    </row>
    <row r="66" spans="1:24" ht="56.25" x14ac:dyDescent="0.25">
      <c r="A66" s="61">
        <v>4014</v>
      </c>
      <c r="B66" s="61" t="s">
        <v>124</v>
      </c>
      <c r="G66" s="48">
        <v>6154</v>
      </c>
      <c r="H66" s="32">
        <v>3800</v>
      </c>
      <c r="I66" s="72" t="s">
        <v>125</v>
      </c>
      <c r="J66" s="73"/>
      <c r="K66" s="72" t="s">
        <v>125</v>
      </c>
      <c r="L66" s="61" t="s">
        <v>126</v>
      </c>
      <c r="M66" s="63" t="s">
        <v>603</v>
      </c>
      <c r="N66" s="128">
        <v>5000</v>
      </c>
      <c r="O66" s="113">
        <v>8154</v>
      </c>
      <c r="P66" s="117">
        <v>3913</v>
      </c>
      <c r="Q66" s="114">
        <v>1650</v>
      </c>
      <c r="R66" s="114">
        <v>3152</v>
      </c>
      <c r="S66" s="114">
        <v>2011</v>
      </c>
      <c r="T66" s="114">
        <v>2171</v>
      </c>
      <c r="U66" s="115"/>
      <c r="V66" s="118">
        <f t="shared" si="0"/>
        <v>5100</v>
      </c>
      <c r="W66" s="114">
        <f t="shared" si="1"/>
        <v>5202</v>
      </c>
      <c r="X66" s="2"/>
    </row>
    <row r="67" spans="1:24" x14ac:dyDescent="0.25">
      <c r="A67" s="61">
        <v>4017</v>
      </c>
      <c r="B67" s="61" t="s">
        <v>127</v>
      </c>
      <c r="G67" s="48">
        <v>0</v>
      </c>
      <c r="H67" s="32">
        <v>0</v>
      </c>
      <c r="I67" s="72">
        <v>0</v>
      </c>
      <c r="J67" s="73"/>
      <c r="K67" s="72">
        <v>0</v>
      </c>
      <c r="L67" s="61" t="s">
        <v>17</v>
      </c>
      <c r="M67" s="61"/>
      <c r="N67" s="119">
        <v>0</v>
      </c>
      <c r="O67" s="113">
        <v>0</v>
      </c>
      <c r="P67" s="117">
        <v>727</v>
      </c>
      <c r="Q67" s="114">
        <v>15</v>
      </c>
      <c r="R67" s="114">
        <v>175</v>
      </c>
      <c r="S67" s="114">
        <v>33</v>
      </c>
      <c r="T67" s="114">
        <v>88</v>
      </c>
      <c r="U67" s="115"/>
      <c r="V67" s="118">
        <f t="shared" si="0"/>
        <v>0</v>
      </c>
      <c r="W67" s="114">
        <f t="shared" si="1"/>
        <v>0</v>
      </c>
      <c r="X67" s="2"/>
    </row>
    <row r="68" spans="1:24" x14ac:dyDescent="0.25">
      <c r="A68" s="61">
        <v>4023</v>
      </c>
      <c r="B68" s="61" t="s">
        <v>65</v>
      </c>
      <c r="G68" s="48">
        <v>0</v>
      </c>
      <c r="H68" s="32">
        <v>0</v>
      </c>
      <c r="I68" s="72">
        <v>0</v>
      </c>
      <c r="J68" s="72">
        <v>148</v>
      </c>
      <c r="K68" s="72" t="s">
        <v>128</v>
      </c>
      <c r="L68" s="61" t="s">
        <v>17</v>
      </c>
      <c r="M68" s="63" t="s">
        <v>501</v>
      </c>
      <c r="N68" s="119">
        <v>0</v>
      </c>
      <c r="O68" s="113">
        <v>0</v>
      </c>
      <c r="P68" s="117">
        <v>0</v>
      </c>
      <c r="Q68" s="114">
        <v>0</v>
      </c>
      <c r="R68" s="114">
        <v>0</v>
      </c>
      <c r="S68" s="114">
        <v>0</v>
      </c>
      <c r="T68" s="114">
        <v>0</v>
      </c>
      <c r="U68" s="115"/>
      <c r="V68" s="118">
        <f t="shared" ref="V68:V120" si="2">N68*2%+N68</f>
        <v>0</v>
      </c>
      <c r="W68" s="114">
        <f t="shared" ref="W68:W120" si="3">V68*2%+V68</f>
        <v>0</v>
      </c>
      <c r="X68" s="2"/>
    </row>
    <row r="69" spans="1:24" x14ac:dyDescent="0.25">
      <c r="A69" s="61">
        <v>4036</v>
      </c>
      <c r="B69" s="61" t="s">
        <v>129</v>
      </c>
      <c r="G69" s="48">
        <v>3446</v>
      </c>
      <c r="H69" s="52">
        <v>5000</v>
      </c>
      <c r="I69" s="79">
        <v>1554</v>
      </c>
      <c r="J69" s="79">
        <v>317</v>
      </c>
      <c r="K69" s="79">
        <v>1237</v>
      </c>
      <c r="L69" s="80" t="s">
        <v>130</v>
      </c>
      <c r="M69" s="61" t="s">
        <v>604</v>
      </c>
      <c r="N69" s="119">
        <v>5000</v>
      </c>
      <c r="O69" s="113">
        <v>5000</v>
      </c>
      <c r="P69" s="117">
        <v>2384</v>
      </c>
      <c r="Q69" s="114">
        <v>7678</v>
      </c>
      <c r="R69" s="114">
        <v>2172</v>
      </c>
      <c r="S69" s="114">
        <v>1759</v>
      </c>
      <c r="T69" s="114">
        <v>6792</v>
      </c>
      <c r="U69" s="115"/>
      <c r="V69" s="118">
        <f t="shared" si="2"/>
        <v>5100</v>
      </c>
      <c r="W69" s="114">
        <f t="shared" si="3"/>
        <v>5202</v>
      </c>
      <c r="X69" s="2"/>
    </row>
    <row r="70" spans="1:24" ht="37.5" x14ac:dyDescent="0.25">
      <c r="A70" s="61">
        <v>4039</v>
      </c>
      <c r="B70" s="61" t="s">
        <v>131</v>
      </c>
      <c r="G70" s="48">
        <v>2105</v>
      </c>
      <c r="H70" s="52">
        <v>1250</v>
      </c>
      <c r="I70" s="79" t="s">
        <v>132</v>
      </c>
      <c r="J70" s="81"/>
      <c r="K70" s="79" t="s">
        <v>132</v>
      </c>
      <c r="L70" s="80" t="s">
        <v>133</v>
      </c>
      <c r="M70" s="64" t="s">
        <v>605</v>
      </c>
      <c r="N70" s="126">
        <v>0</v>
      </c>
      <c r="O70" s="113">
        <v>9105</v>
      </c>
      <c r="P70" s="117">
        <v>2734</v>
      </c>
      <c r="Q70" s="114">
        <v>1222</v>
      </c>
      <c r="R70" s="114">
        <v>994</v>
      </c>
      <c r="S70" s="114">
        <v>994</v>
      </c>
      <c r="T70" s="114">
        <v>0</v>
      </c>
      <c r="U70" s="115"/>
      <c r="V70" s="118">
        <f t="shared" si="2"/>
        <v>0</v>
      </c>
      <c r="W70" s="114">
        <f t="shared" si="3"/>
        <v>0</v>
      </c>
      <c r="X70" s="2"/>
    </row>
    <row r="71" spans="1:24" x14ac:dyDescent="0.25">
      <c r="A71" s="61">
        <v>4102</v>
      </c>
      <c r="B71" s="61" t="s">
        <v>134</v>
      </c>
      <c r="G71" s="48" t="s">
        <v>135</v>
      </c>
      <c r="H71" s="52">
        <v>0</v>
      </c>
      <c r="I71" s="79">
        <v>550</v>
      </c>
      <c r="J71" s="81"/>
      <c r="K71" s="79">
        <v>550</v>
      </c>
      <c r="L71" s="80" t="s">
        <v>17</v>
      </c>
      <c r="M71" s="61" t="s">
        <v>502</v>
      </c>
      <c r="N71" s="119"/>
      <c r="O71" s="113"/>
      <c r="P71" s="117">
        <v>0</v>
      </c>
      <c r="Q71" s="114">
        <v>0</v>
      </c>
      <c r="R71" s="114">
        <v>0</v>
      </c>
      <c r="S71" s="114"/>
      <c r="T71" s="114">
        <v>0</v>
      </c>
      <c r="U71" s="115"/>
      <c r="V71" s="118">
        <f t="shared" si="2"/>
        <v>0</v>
      </c>
      <c r="W71" s="114">
        <f t="shared" si="3"/>
        <v>0</v>
      </c>
      <c r="X71" s="2"/>
    </row>
    <row r="72" spans="1:24" x14ac:dyDescent="0.25">
      <c r="A72" s="61">
        <v>4130</v>
      </c>
      <c r="B72" s="61" t="s">
        <v>136</v>
      </c>
      <c r="G72" s="48">
        <v>1741</v>
      </c>
      <c r="H72" s="52">
        <v>1500</v>
      </c>
      <c r="I72" s="79" t="s">
        <v>137</v>
      </c>
      <c r="J72" s="81"/>
      <c r="K72" s="79" t="s">
        <v>137</v>
      </c>
      <c r="L72" s="80" t="s">
        <v>138</v>
      </c>
      <c r="M72" s="61" t="s">
        <v>606</v>
      </c>
      <c r="N72" s="119">
        <v>11550</v>
      </c>
      <c r="O72" s="113">
        <v>1741</v>
      </c>
      <c r="P72" s="117">
        <v>360</v>
      </c>
      <c r="Q72" s="114">
        <v>1155</v>
      </c>
      <c r="R72" s="114">
        <v>1430</v>
      </c>
      <c r="S72" s="114">
        <v>1035</v>
      </c>
      <c r="T72" s="114">
        <v>2500</v>
      </c>
      <c r="U72" s="115"/>
      <c r="V72" s="148">
        <f t="shared" si="2"/>
        <v>11781</v>
      </c>
      <c r="W72" s="149">
        <f t="shared" si="3"/>
        <v>12016.62</v>
      </c>
      <c r="X72" s="2" t="s">
        <v>572</v>
      </c>
    </row>
    <row r="73" spans="1:24" x14ac:dyDescent="0.25">
      <c r="A73" s="61">
        <v>4203</v>
      </c>
      <c r="B73" s="61" t="s">
        <v>139</v>
      </c>
      <c r="G73" s="48">
        <v>490</v>
      </c>
      <c r="H73" s="32">
        <v>1200</v>
      </c>
      <c r="I73" s="72">
        <v>710</v>
      </c>
      <c r="J73" s="73"/>
      <c r="K73" s="72">
        <v>710</v>
      </c>
      <c r="L73" s="61" t="s">
        <v>140</v>
      </c>
      <c r="M73" s="61"/>
      <c r="N73" s="127">
        <v>800</v>
      </c>
      <c r="O73" s="113">
        <v>1000</v>
      </c>
      <c r="P73" s="117">
        <v>245</v>
      </c>
      <c r="Q73" s="114">
        <v>735</v>
      </c>
      <c r="R73" s="114">
        <v>490</v>
      </c>
      <c r="S73" s="114"/>
      <c r="T73" s="114">
        <v>332</v>
      </c>
      <c r="U73" s="115"/>
      <c r="V73" s="118">
        <f t="shared" si="2"/>
        <v>816</v>
      </c>
      <c r="W73" s="114">
        <f t="shared" si="3"/>
        <v>832.32</v>
      </c>
      <c r="X73" s="2"/>
    </row>
    <row r="74" spans="1:24" x14ac:dyDescent="0.3">
      <c r="A74" s="153" t="s">
        <v>141</v>
      </c>
      <c r="B74" s="153"/>
      <c r="C74" s="153"/>
      <c r="D74" s="153"/>
      <c r="E74" s="153"/>
      <c r="F74" s="153"/>
      <c r="G74" s="97">
        <v>23503</v>
      </c>
      <c r="H74" s="97">
        <v>45650</v>
      </c>
      <c r="I74" s="98">
        <v>22147</v>
      </c>
      <c r="J74" s="98">
        <v>489</v>
      </c>
      <c r="K74" s="98">
        <v>21659</v>
      </c>
      <c r="L74" s="96" t="s">
        <v>142</v>
      </c>
      <c r="M74" s="96"/>
      <c r="N74" s="129">
        <f>SUM(N62:N73)</f>
        <v>42250</v>
      </c>
      <c r="O74" s="129">
        <f>SUM(O62:O73)</f>
        <v>40698</v>
      </c>
      <c r="P74" s="117"/>
      <c r="Q74" s="114"/>
      <c r="R74" s="114"/>
      <c r="S74" s="114"/>
      <c r="T74" s="114"/>
      <c r="U74" s="115"/>
      <c r="V74" s="144">
        <f>SUM(V61:V73)</f>
        <v>55126.92</v>
      </c>
      <c r="W74" s="144">
        <f>SUM(W61:W73)</f>
        <v>56229.458400000003</v>
      </c>
      <c r="X74" s="2"/>
    </row>
    <row r="75" spans="1:24" x14ac:dyDescent="0.25">
      <c r="A75" s="68"/>
      <c r="B75" s="68"/>
      <c r="C75" s="74" t="s">
        <v>43</v>
      </c>
      <c r="D75" s="68"/>
      <c r="E75" s="68"/>
      <c r="F75" s="68"/>
      <c r="G75" s="67"/>
      <c r="H75" s="67"/>
      <c r="I75" s="75"/>
      <c r="J75" s="75"/>
      <c r="K75" s="75"/>
      <c r="L75" s="68"/>
      <c r="M75" s="68"/>
      <c r="N75" s="122"/>
      <c r="O75" s="122"/>
      <c r="P75" s="122"/>
      <c r="Q75" s="122"/>
      <c r="R75" s="122"/>
      <c r="S75" s="122"/>
      <c r="T75" s="122"/>
      <c r="U75" s="122"/>
      <c r="V75" s="123">
        <f t="shared" si="2"/>
        <v>0</v>
      </c>
      <c r="W75" s="122">
        <f t="shared" si="3"/>
        <v>0</v>
      </c>
      <c r="X75" s="2"/>
    </row>
    <row r="76" spans="1:24" x14ac:dyDescent="0.25">
      <c r="A76" s="66"/>
      <c r="B76" s="66"/>
      <c r="C76" s="66"/>
      <c r="D76" s="66"/>
      <c r="E76" s="66"/>
      <c r="F76" s="66"/>
      <c r="G76" s="51" t="s">
        <v>143</v>
      </c>
      <c r="H76" s="51" t="s">
        <v>144</v>
      </c>
      <c r="I76" s="76" t="s">
        <v>145</v>
      </c>
      <c r="J76" s="77"/>
      <c r="K76" s="77"/>
      <c r="L76" s="66"/>
      <c r="M76" s="62"/>
      <c r="N76" s="33">
        <f>N61-N74</f>
        <v>-30454</v>
      </c>
      <c r="O76" s="33">
        <f>O61-O74</f>
        <v>-29198</v>
      </c>
      <c r="P76" s="124"/>
      <c r="Q76" s="33"/>
      <c r="R76" s="33"/>
      <c r="S76" s="33"/>
      <c r="T76" s="33"/>
      <c r="U76" s="33"/>
      <c r="V76" s="125">
        <f>SUM(V61-74)</f>
        <v>11957.92</v>
      </c>
      <c r="W76" s="125">
        <f>SUM(W61-74)</f>
        <v>12198.558400000002</v>
      </c>
      <c r="X76" s="2" t="s">
        <v>573</v>
      </c>
    </row>
    <row r="77" spans="1:24" x14ac:dyDescent="0.25">
      <c r="A77" s="133">
        <v>107</v>
      </c>
      <c r="B77" s="133" t="s">
        <v>146</v>
      </c>
      <c r="C77" s="134"/>
      <c r="D77" s="135"/>
      <c r="E77" s="135"/>
      <c r="F77" s="135"/>
      <c r="G77" s="136"/>
      <c r="H77" s="136"/>
      <c r="I77" s="137"/>
      <c r="J77" s="137"/>
      <c r="K77" s="137"/>
      <c r="L77" s="135"/>
      <c r="M77" s="135"/>
      <c r="N77" s="138"/>
      <c r="O77" s="138"/>
      <c r="P77" s="138"/>
      <c r="Q77" s="138"/>
      <c r="R77" s="138"/>
      <c r="S77" s="138"/>
      <c r="T77" s="138"/>
      <c r="U77" s="138"/>
      <c r="V77" s="139">
        <f t="shared" si="2"/>
        <v>0</v>
      </c>
      <c r="W77" s="138">
        <f t="shared" si="3"/>
        <v>0</v>
      </c>
      <c r="X77" s="2"/>
    </row>
    <row r="78" spans="1:24" x14ac:dyDescent="0.25">
      <c r="A78" s="61">
        <v>1006</v>
      </c>
      <c r="B78" s="61" t="s">
        <v>147</v>
      </c>
      <c r="G78" s="48">
        <v>5670</v>
      </c>
      <c r="H78" s="32">
        <v>13200</v>
      </c>
      <c r="I78" s="72">
        <v>7530</v>
      </c>
      <c r="J78" s="73"/>
      <c r="K78" s="73"/>
      <c r="L78" s="61" t="s">
        <v>148</v>
      </c>
      <c r="M78" s="61" t="s">
        <v>608</v>
      </c>
      <c r="N78" s="127">
        <v>12200</v>
      </c>
      <c r="O78" s="113">
        <v>11000</v>
      </c>
      <c r="P78" s="117">
        <v>9548</v>
      </c>
      <c r="Q78" s="114">
        <v>12871</v>
      </c>
      <c r="R78" s="114">
        <v>13200</v>
      </c>
      <c r="S78" s="114">
        <v>6600</v>
      </c>
      <c r="T78" s="114">
        <v>8387</v>
      </c>
      <c r="U78" s="115"/>
      <c r="V78" s="118">
        <f t="shared" si="2"/>
        <v>12444</v>
      </c>
      <c r="W78" s="114">
        <f t="shared" si="3"/>
        <v>12692.88</v>
      </c>
      <c r="X78" s="2"/>
    </row>
    <row r="79" spans="1:24" x14ac:dyDescent="0.25">
      <c r="A79" s="153" t="s">
        <v>149</v>
      </c>
      <c r="B79" s="153"/>
      <c r="C79" s="153"/>
      <c r="D79" s="153"/>
      <c r="E79" s="153"/>
      <c r="F79" s="153"/>
      <c r="G79" s="99">
        <v>5670</v>
      </c>
      <c r="H79" s="99">
        <v>13200</v>
      </c>
      <c r="I79" s="100">
        <v>7530</v>
      </c>
      <c r="J79" s="101"/>
      <c r="K79" s="101"/>
      <c r="L79" s="96" t="s">
        <v>148</v>
      </c>
      <c r="M79" s="96"/>
      <c r="N79" s="129">
        <f>SUM(N78:N78)</f>
        <v>12200</v>
      </c>
      <c r="O79" s="129">
        <f>SUM(O78:O78)</f>
        <v>11000</v>
      </c>
      <c r="P79" s="117"/>
      <c r="Q79" s="114"/>
      <c r="R79" s="114"/>
      <c r="S79" s="114"/>
      <c r="T79" s="114"/>
      <c r="U79" s="115"/>
      <c r="V79" s="118">
        <f t="shared" si="2"/>
        <v>12444</v>
      </c>
      <c r="W79" s="114">
        <f t="shared" si="3"/>
        <v>12692.88</v>
      </c>
      <c r="X79" s="2"/>
    </row>
    <row r="80" spans="1:24" x14ac:dyDescent="0.25">
      <c r="A80" s="57">
        <v>4011</v>
      </c>
      <c r="B80" s="57" t="s">
        <v>117</v>
      </c>
      <c r="C80" s="61"/>
      <c r="G80" s="48"/>
      <c r="H80" s="32"/>
      <c r="I80" s="72"/>
      <c r="J80" s="73"/>
      <c r="K80" s="73"/>
      <c r="L80" s="61"/>
      <c r="M80" s="61"/>
      <c r="N80" s="119"/>
      <c r="O80" s="113"/>
      <c r="P80" s="117"/>
      <c r="Q80" s="114"/>
      <c r="R80" s="114"/>
      <c r="S80" s="114">
        <v>244</v>
      </c>
      <c r="T80" s="114">
        <v>0</v>
      </c>
      <c r="U80" s="115"/>
      <c r="V80" s="118">
        <f t="shared" si="2"/>
        <v>0</v>
      </c>
      <c r="W80" s="114">
        <f t="shared" si="3"/>
        <v>0</v>
      </c>
      <c r="X80" s="2"/>
    </row>
    <row r="81" spans="1:25" x14ac:dyDescent="0.25">
      <c r="A81" s="57">
        <v>4013</v>
      </c>
      <c r="B81" s="57" t="s">
        <v>122</v>
      </c>
      <c r="C81" s="61"/>
      <c r="G81" s="48"/>
      <c r="H81" s="32"/>
      <c r="I81" s="72"/>
      <c r="J81" s="73"/>
      <c r="K81" s="73"/>
      <c r="L81" s="61"/>
      <c r="M81" s="61"/>
      <c r="N81" s="119"/>
      <c r="O81" s="113"/>
      <c r="P81" s="117"/>
      <c r="Q81" s="114"/>
      <c r="R81" s="114"/>
      <c r="S81" s="114">
        <v>93</v>
      </c>
      <c r="T81" s="114">
        <v>115</v>
      </c>
      <c r="U81" s="115"/>
      <c r="V81" s="118">
        <f t="shared" si="2"/>
        <v>0</v>
      </c>
      <c r="W81" s="114">
        <f t="shared" si="3"/>
        <v>0</v>
      </c>
      <c r="X81" s="2"/>
    </row>
    <row r="82" spans="1:25" x14ac:dyDescent="0.25">
      <c r="A82" s="57">
        <v>4014</v>
      </c>
      <c r="B82" s="57" t="s">
        <v>124</v>
      </c>
      <c r="C82" s="61"/>
      <c r="G82" s="48"/>
      <c r="H82" s="32"/>
      <c r="I82" s="72"/>
      <c r="J82" s="73"/>
      <c r="K82" s="73"/>
      <c r="L82" s="61"/>
      <c r="M82" s="61"/>
      <c r="N82" s="119"/>
      <c r="O82" s="113"/>
      <c r="P82" s="117"/>
      <c r="Q82" s="114"/>
      <c r="R82" s="114"/>
      <c r="S82" s="114">
        <v>69</v>
      </c>
      <c r="T82" s="114">
        <v>33</v>
      </c>
      <c r="U82" s="115"/>
      <c r="V82" s="118">
        <f t="shared" si="2"/>
        <v>0</v>
      </c>
      <c r="W82" s="114">
        <f t="shared" si="3"/>
        <v>0</v>
      </c>
      <c r="X82" s="2"/>
    </row>
    <row r="83" spans="1:25" x14ac:dyDescent="0.25">
      <c r="A83" s="61">
        <v>4052</v>
      </c>
      <c r="B83" s="61" t="s">
        <v>150</v>
      </c>
      <c r="G83" s="48">
        <v>0</v>
      </c>
      <c r="H83" s="32">
        <v>2500</v>
      </c>
      <c r="I83" s="72">
        <v>2500</v>
      </c>
      <c r="J83" s="73"/>
      <c r="K83" s="72">
        <v>2500</v>
      </c>
      <c r="L83" s="61" t="s">
        <v>17</v>
      </c>
      <c r="M83" s="61" t="s">
        <v>607</v>
      </c>
      <c r="N83" s="127">
        <v>1500</v>
      </c>
      <c r="O83" s="113">
        <v>1500</v>
      </c>
      <c r="P83" s="117">
        <v>1365</v>
      </c>
      <c r="Q83" s="114">
        <v>1320</v>
      </c>
      <c r="R83" s="114">
        <v>1939</v>
      </c>
      <c r="S83" s="114">
        <v>1512</v>
      </c>
      <c r="T83" s="114">
        <v>3908</v>
      </c>
      <c r="U83" s="115"/>
      <c r="V83" s="118">
        <f t="shared" si="2"/>
        <v>1530</v>
      </c>
      <c r="W83" s="114">
        <f t="shared" si="3"/>
        <v>1560.6</v>
      </c>
      <c r="X83" s="2"/>
    </row>
    <row r="84" spans="1:25" x14ac:dyDescent="0.25">
      <c r="A84" s="61">
        <v>4130</v>
      </c>
      <c r="B84" s="61" t="s">
        <v>136</v>
      </c>
      <c r="G84" s="48">
        <v>0</v>
      </c>
      <c r="H84" s="32">
        <v>0</v>
      </c>
      <c r="I84" s="72">
        <v>0</v>
      </c>
      <c r="J84" s="73"/>
      <c r="K84" s="72">
        <v>0</v>
      </c>
      <c r="L84" s="61" t="s">
        <v>17</v>
      </c>
      <c r="M84" s="61"/>
      <c r="N84" s="119"/>
      <c r="O84" s="113"/>
      <c r="P84" s="117">
        <v>1080</v>
      </c>
      <c r="Q84" s="114">
        <v>0</v>
      </c>
      <c r="R84" s="114">
        <v>0</v>
      </c>
      <c r="S84" s="114"/>
      <c r="T84" s="114"/>
      <c r="U84" s="115"/>
      <c r="V84" s="118">
        <f t="shared" si="2"/>
        <v>0</v>
      </c>
      <c r="W84" s="114">
        <f t="shared" si="3"/>
        <v>0</v>
      </c>
      <c r="X84" s="2"/>
    </row>
    <row r="85" spans="1:25" x14ac:dyDescent="0.25">
      <c r="A85" s="153" t="s">
        <v>151</v>
      </c>
      <c r="B85" s="153"/>
      <c r="C85" s="153"/>
      <c r="D85" s="153"/>
      <c r="E85" s="153"/>
      <c r="F85" s="153"/>
      <c r="G85" s="107">
        <v>0</v>
      </c>
      <c r="H85" s="107">
        <v>2500</v>
      </c>
      <c r="I85" s="108">
        <v>2500</v>
      </c>
      <c r="J85" s="108">
        <v>0</v>
      </c>
      <c r="K85" s="108">
        <v>2500</v>
      </c>
      <c r="L85" s="96" t="s">
        <v>17</v>
      </c>
      <c r="M85" s="96"/>
      <c r="N85" s="129">
        <f>SUM(N83:N84)</f>
        <v>1500</v>
      </c>
      <c r="O85" s="129">
        <f>SUM(O83:O84)</f>
        <v>1500</v>
      </c>
      <c r="P85" s="117"/>
      <c r="Q85" s="114"/>
      <c r="R85" s="114"/>
      <c r="S85" s="114"/>
      <c r="T85" s="114"/>
      <c r="U85" s="115"/>
      <c r="V85" s="118">
        <f>SUM(V80:V84)</f>
        <v>1530</v>
      </c>
      <c r="W85" s="114">
        <f>SUM(W80:W84)</f>
        <v>1560.6</v>
      </c>
      <c r="X85" s="2"/>
    </row>
    <row r="86" spans="1:25" x14ac:dyDescent="0.25">
      <c r="A86" s="68"/>
      <c r="B86" s="68"/>
      <c r="C86" s="74" t="s">
        <v>43</v>
      </c>
      <c r="D86" s="68"/>
      <c r="E86" s="68"/>
      <c r="F86" s="68"/>
      <c r="G86" s="67"/>
      <c r="H86" s="67"/>
      <c r="I86" s="75"/>
      <c r="J86" s="75"/>
      <c r="K86" s="75"/>
      <c r="L86" s="68"/>
      <c r="M86" s="68"/>
      <c r="N86" s="122"/>
      <c r="O86" s="122"/>
      <c r="P86" s="122"/>
      <c r="Q86" s="122"/>
      <c r="R86" s="122"/>
      <c r="S86" s="122"/>
      <c r="T86" s="122"/>
      <c r="U86" s="122"/>
      <c r="V86" s="123">
        <f t="shared" si="2"/>
        <v>0</v>
      </c>
      <c r="W86" s="122">
        <f t="shared" si="3"/>
        <v>0</v>
      </c>
      <c r="X86" s="2"/>
    </row>
    <row r="87" spans="1:25" x14ac:dyDescent="0.25">
      <c r="A87" s="69"/>
      <c r="B87" s="69"/>
      <c r="C87" s="69"/>
      <c r="D87" s="69"/>
      <c r="E87" s="69"/>
      <c r="F87" s="69"/>
      <c r="G87" s="103">
        <v>5670</v>
      </c>
      <c r="H87" s="103">
        <v>10700</v>
      </c>
      <c r="I87" s="104">
        <v>5030</v>
      </c>
      <c r="J87" s="105"/>
      <c r="K87" s="105"/>
      <c r="L87" s="69"/>
      <c r="M87" s="106"/>
      <c r="N87" s="129">
        <f>SUM(N79-N85)</f>
        <v>10700</v>
      </c>
      <c r="O87" s="129">
        <f>SUM(O79-O85)</f>
        <v>9500</v>
      </c>
      <c r="P87" s="119"/>
      <c r="Q87" s="34"/>
      <c r="R87" s="34"/>
      <c r="S87" s="34"/>
      <c r="T87" s="34"/>
      <c r="U87" s="34"/>
      <c r="V87" s="145">
        <f>V78-V85</f>
        <v>10914</v>
      </c>
      <c r="W87" s="145">
        <f>W78-W85</f>
        <v>11132.279999999999</v>
      </c>
      <c r="X87" s="2"/>
    </row>
    <row r="88" spans="1:25" x14ac:dyDescent="0.25">
      <c r="A88" s="133">
        <v>108</v>
      </c>
      <c r="B88" s="133" t="s">
        <v>152</v>
      </c>
      <c r="C88" s="134"/>
      <c r="D88" s="135"/>
      <c r="E88" s="135"/>
      <c r="F88" s="135"/>
      <c r="G88" s="136"/>
      <c r="H88" s="136"/>
      <c r="I88" s="137"/>
      <c r="J88" s="137"/>
      <c r="K88" s="137"/>
      <c r="L88" s="135"/>
      <c r="M88" s="135"/>
      <c r="N88" s="138"/>
      <c r="O88" s="138"/>
      <c r="P88" s="138"/>
      <c r="Q88" s="138"/>
      <c r="R88" s="138"/>
      <c r="S88" s="138"/>
      <c r="T88" s="138"/>
      <c r="U88" s="138"/>
      <c r="V88" s="139">
        <f t="shared" si="2"/>
        <v>0</v>
      </c>
      <c r="W88" s="138">
        <f t="shared" si="3"/>
        <v>0</v>
      </c>
      <c r="X88" s="2"/>
    </row>
    <row r="89" spans="1:25" x14ac:dyDescent="0.25">
      <c r="A89" s="61">
        <v>1014</v>
      </c>
      <c r="B89" s="61" t="s">
        <v>18</v>
      </c>
      <c r="G89" s="48">
        <v>0</v>
      </c>
      <c r="H89" s="32">
        <v>0</v>
      </c>
      <c r="I89" s="72">
        <v>0</v>
      </c>
      <c r="J89" s="73"/>
      <c r="K89" s="73"/>
      <c r="L89" s="61" t="s">
        <v>17</v>
      </c>
      <c r="M89" s="61"/>
      <c r="N89" s="119"/>
      <c r="O89" s="113"/>
      <c r="P89" s="117">
        <v>5077</v>
      </c>
      <c r="Q89" s="114"/>
      <c r="R89" s="114"/>
      <c r="S89" s="114"/>
      <c r="T89" s="114"/>
      <c r="U89" s="115"/>
      <c r="V89" s="118">
        <f t="shared" si="2"/>
        <v>0</v>
      </c>
      <c r="W89" s="114">
        <f t="shared" si="3"/>
        <v>0</v>
      </c>
      <c r="X89" s="2"/>
    </row>
    <row r="90" spans="1:25" ht="56.25" x14ac:dyDescent="0.25">
      <c r="A90" s="65">
        <v>1076</v>
      </c>
      <c r="B90" s="65" t="s">
        <v>153</v>
      </c>
      <c r="C90" s="82"/>
      <c r="D90" s="82"/>
      <c r="E90" s="82"/>
      <c r="F90" s="82"/>
      <c r="G90" s="53">
        <v>1800238</v>
      </c>
      <c r="H90" s="54">
        <v>1800238</v>
      </c>
      <c r="I90" s="83" t="s">
        <v>154</v>
      </c>
      <c r="J90" s="84"/>
      <c r="K90" s="84"/>
      <c r="L90" s="65" t="s">
        <v>24</v>
      </c>
      <c r="M90" s="150" t="s">
        <v>609</v>
      </c>
      <c r="N90" s="131">
        <v>1872967.62</v>
      </c>
      <c r="O90" s="113">
        <v>1800238</v>
      </c>
      <c r="P90" s="117">
        <v>1765879</v>
      </c>
      <c r="Q90" s="114">
        <v>1684269</v>
      </c>
      <c r="R90" s="114">
        <v>1582488</v>
      </c>
      <c r="S90" s="114">
        <v>1566506</v>
      </c>
      <c r="T90" s="114">
        <v>1468070</v>
      </c>
      <c r="U90" s="115"/>
      <c r="V90" s="118">
        <f t="shared" si="2"/>
        <v>1910426.9724000001</v>
      </c>
      <c r="W90" s="114">
        <f t="shared" si="3"/>
        <v>1948635.5118480001</v>
      </c>
      <c r="X90" s="2"/>
      <c r="Y90" s="3"/>
    </row>
    <row r="91" spans="1:25" x14ac:dyDescent="0.25">
      <c r="A91" s="65">
        <v>1077</v>
      </c>
      <c r="B91" s="65" t="s">
        <v>563</v>
      </c>
      <c r="C91" s="82"/>
      <c r="D91" s="82"/>
      <c r="E91" s="82"/>
      <c r="F91" s="82"/>
      <c r="G91" s="53"/>
      <c r="H91" s="54"/>
      <c r="I91" s="83"/>
      <c r="J91" s="84"/>
      <c r="K91" s="84"/>
      <c r="L91" s="65"/>
      <c r="M91" s="65"/>
      <c r="N91" s="131"/>
      <c r="O91" s="113"/>
      <c r="P91" s="117"/>
      <c r="Q91" s="114"/>
      <c r="R91" s="114"/>
      <c r="S91" s="114">
        <v>30858</v>
      </c>
      <c r="T91" s="114">
        <v>61716</v>
      </c>
      <c r="U91" s="115"/>
      <c r="V91" s="118">
        <f t="shared" si="2"/>
        <v>0</v>
      </c>
      <c r="W91" s="114">
        <f t="shared" si="3"/>
        <v>0</v>
      </c>
      <c r="X91" s="2"/>
    </row>
    <row r="92" spans="1:25" ht="93.75" x14ac:dyDescent="0.25">
      <c r="A92" s="61">
        <v>1096</v>
      </c>
      <c r="B92" s="61" t="s">
        <v>155</v>
      </c>
      <c r="G92" s="48">
        <v>74278</v>
      </c>
      <c r="H92" s="32">
        <v>30000</v>
      </c>
      <c r="I92" s="72" t="s">
        <v>156</v>
      </c>
      <c r="J92" s="73"/>
      <c r="K92" s="73"/>
      <c r="L92" s="61" t="s">
        <v>157</v>
      </c>
      <c r="M92" s="63" t="s">
        <v>641</v>
      </c>
      <c r="N92" s="128">
        <v>65000</v>
      </c>
      <c r="O92" s="113">
        <v>134278</v>
      </c>
      <c r="P92" s="117">
        <v>128563</v>
      </c>
      <c r="Q92" s="114">
        <v>40492</v>
      </c>
      <c r="R92" s="114">
        <v>2411</v>
      </c>
      <c r="S92" s="114">
        <v>3665</v>
      </c>
      <c r="T92" s="114">
        <v>15896</v>
      </c>
      <c r="U92" s="115"/>
      <c r="V92" s="118">
        <f t="shared" si="2"/>
        <v>66300</v>
      </c>
      <c r="W92" s="114">
        <f t="shared" si="3"/>
        <v>67626</v>
      </c>
      <c r="X92" s="2"/>
    </row>
    <row r="93" spans="1:25" x14ac:dyDescent="0.25">
      <c r="A93" s="153" t="s">
        <v>158</v>
      </c>
      <c r="B93" s="153"/>
      <c r="C93" s="153"/>
      <c r="D93" s="153"/>
      <c r="E93" s="153"/>
      <c r="F93" s="153"/>
      <c r="G93" s="107">
        <v>1874516</v>
      </c>
      <c r="H93" s="107">
        <v>1830238</v>
      </c>
      <c r="I93" s="108" t="s">
        <v>156</v>
      </c>
      <c r="J93" s="109"/>
      <c r="K93" s="109"/>
      <c r="L93" s="96" t="s">
        <v>159</v>
      </c>
      <c r="M93" s="96"/>
      <c r="N93" s="129">
        <f>SUM(N90:N92)</f>
        <v>1937967.62</v>
      </c>
      <c r="O93" s="129">
        <f>SUM(O90:O92)</f>
        <v>1934516</v>
      </c>
      <c r="P93" s="117"/>
      <c r="Q93" s="114"/>
      <c r="R93" s="114"/>
      <c r="S93" s="114"/>
      <c r="T93" s="114"/>
      <c r="U93" s="115"/>
      <c r="V93" s="146">
        <f>SUM(V89:V92)</f>
        <v>1976726.9724000001</v>
      </c>
      <c r="W93" s="146">
        <f>SUM(W89:W92)</f>
        <v>2016261.5118480001</v>
      </c>
      <c r="X93" s="2"/>
    </row>
    <row r="94" spans="1:25" x14ac:dyDescent="0.25">
      <c r="A94" s="61">
        <v>4059</v>
      </c>
      <c r="B94" s="61" t="s">
        <v>160</v>
      </c>
      <c r="G94" s="48">
        <v>975</v>
      </c>
      <c r="H94" s="32">
        <v>2000</v>
      </c>
      <c r="I94" s="72">
        <v>1025</v>
      </c>
      <c r="J94" s="73"/>
      <c r="K94" s="72">
        <v>1025</v>
      </c>
      <c r="L94" s="61" t="s">
        <v>161</v>
      </c>
      <c r="M94" s="61"/>
      <c r="N94" s="119">
        <v>2000</v>
      </c>
      <c r="O94" s="113">
        <v>2000</v>
      </c>
      <c r="P94" s="117">
        <v>2077</v>
      </c>
      <c r="Q94" s="114">
        <v>1773</v>
      </c>
      <c r="R94" s="114">
        <v>1729</v>
      </c>
      <c r="S94" s="114">
        <v>1725</v>
      </c>
      <c r="T94" s="114">
        <v>2076</v>
      </c>
      <c r="U94" s="115"/>
      <c r="V94" s="118">
        <f t="shared" si="2"/>
        <v>2040</v>
      </c>
      <c r="W94" s="114">
        <f t="shared" si="3"/>
        <v>2080.8000000000002</v>
      </c>
      <c r="X94" s="2"/>
    </row>
    <row r="95" spans="1:25" x14ac:dyDescent="0.25">
      <c r="A95" s="61">
        <v>4099</v>
      </c>
      <c r="B95" s="61" t="s">
        <v>97</v>
      </c>
      <c r="G95" s="48">
        <v>0</v>
      </c>
      <c r="H95" s="32">
        <v>0</v>
      </c>
      <c r="I95" s="72">
        <v>0</v>
      </c>
      <c r="J95" s="73"/>
      <c r="K95" s="72">
        <v>0</v>
      </c>
      <c r="L95" s="61" t="s">
        <v>17</v>
      </c>
      <c r="M95" s="61"/>
      <c r="N95" s="119"/>
      <c r="O95" s="113"/>
      <c r="P95" s="117">
        <v>278</v>
      </c>
      <c r="Q95" s="114">
        <v>0</v>
      </c>
      <c r="R95" s="114"/>
      <c r="S95" s="114"/>
      <c r="T95" s="114"/>
      <c r="U95" s="115"/>
      <c r="V95" s="118">
        <f t="shared" si="2"/>
        <v>0</v>
      </c>
      <c r="W95" s="114">
        <f t="shared" si="3"/>
        <v>0</v>
      </c>
      <c r="X95" s="2"/>
    </row>
    <row r="96" spans="1:25" x14ac:dyDescent="0.25">
      <c r="A96" s="61">
        <v>4306</v>
      </c>
      <c r="B96" s="61" t="s">
        <v>162</v>
      </c>
      <c r="G96" s="48">
        <v>5166</v>
      </c>
      <c r="H96" s="32">
        <v>11000</v>
      </c>
      <c r="I96" s="72">
        <v>5834</v>
      </c>
      <c r="J96" s="73"/>
      <c r="K96" s="72">
        <v>5834</v>
      </c>
      <c r="L96" s="61" t="s">
        <v>163</v>
      </c>
      <c r="M96" s="61"/>
      <c r="N96" s="119">
        <v>11000</v>
      </c>
      <c r="O96" s="113">
        <v>11000</v>
      </c>
      <c r="P96" s="117">
        <v>10473</v>
      </c>
      <c r="Q96" s="114">
        <v>10661</v>
      </c>
      <c r="R96" s="114">
        <v>10850</v>
      </c>
      <c r="S96" s="114">
        <v>11038</v>
      </c>
      <c r="T96" s="114">
        <v>11226</v>
      </c>
      <c r="U96" s="115"/>
      <c r="V96" s="118">
        <f t="shared" si="2"/>
        <v>11220</v>
      </c>
      <c r="W96" s="114">
        <f t="shared" si="3"/>
        <v>11444.4</v>
      </c>
      <c r="X96" s="2"/>
    </row>
    <row r="97" spans="1:24" x14ac:dyDescent="0.25">
      <c r="A97" s="153" t="s">
        <v>164</v>
      </c>
      <c r="B97" s="153"/>
      <c r="C97" s="153"/>
      <c r="D97" s="153"/>
      <c r="E97" s="153"/>
      <c r="F97" s="153"/>
      <c r="G97" s="107">
        <v>6141</v>
      </c>
      <c r="H97" s="107">
        <v>13000</v>
      </c>
      <c r="I97" s="108">
        <v>6859</v>
      </c>
      <c r="J97" s="108">
        <v>0</v>
      </c>
      <c r="K97" s="108">
        <v>6859</v>
      </c>
      <c r="L97" s="96" t="s">
        <v>165</v>
      </c>
      <c r="M97" s="96"/>
      <c r="N97" s="129">
        <f>SUM(N94:N96)</f>
        <v>13000</v>
      </c>
      <c r="O97" s="129">
        <f>SUM(O94:O96)</f>
        <v>13000</v>
      </c>
      <c r="P97" s="117"/>
      <c r="Q97" s="114"/>
      <c r="R97" s="114"/>
      <c r="S97" s="114"/>
      <c r="T97" s="114"/>
      <c r="U97" s="115"/>
      <c r="V97" s="146">
        <f>SUM(V94:V96)</f>
        <v>13260</v>
      </c>
      <c r="W97" s="146">
        <f>SUM(W94:W96)</f>
        <v>13525.2</v>
      </c>
      <c r="X97" s="2"/>
    </row>
    <row r="98" spans="1:24" x14ac:dyDescent="0.25">
      <c r="A98" s="68"/>
      <c r="B98" s="68"/>
      <c r="C98" s="74" t="s">
        <v>43</v>
      </c>
      <c r="D98" s="68"/>
      <c r="E98" s="68"/>
      <c r="F98" s="68"/>
      <c r="G98" s="67"/>
      <c r="H98" s="67"/>
      <c r="I98" s="75"/>
      <c r="J98" s="75"/>
      <c r="K98" s="75"/>
      <c r="L98" s="68"/>
      <c r="M98" s="68"/>
      <c r="N98" s="122"/>
      <c r="O98" s="122"/>
      <c r="P98" s="122"/>
      <c r="Q98" s="122"/>
      <c r="R98" s="122"/>
      <c r="S98" s="122"/>
      <c r="T98" s="122"/>
      <c r="U98" s="122"/>
      <c r="V98" s="123">
        <f t="shared" si="2"/>
        <v>0</v>
      </c>
      <c r="W98" s="122">
        <f t="shared" si="3"/>
        <v>0</v>
      </c>
      <c r="X98" s="2"/>
    </row>
    <row r="99" spans="1:24" x14ac:dyDescent="0.25">
      <c r="A99" s="66"/>
      <c r="B99" s="66"/>
      <c r="C99" s="66"/>
      <c r="D99" s="66"/>
      <c r="E99" s="66"/>
      <c r="F99" s="66"/>
      <c r="G99" s="51">
        <v>1868375</v>
      </c>
      <c r="H99" s="51">
        <v>1817238</v>
      </c>
      <c r="I99" s="76" t="s">
        <v>166</v>
      </c>
      <c r="J99" s="77"/>
      <c r="K99" s="77"/>
      <c r="L99" s="66"/>
      <c r="M99" s="66"/>
      <c r="N99" s="33">
        <f>N93-N97</f>
        <v>1924967.62</v>
      </c>
      <c r="O99" s="33">
        <f>O93-O97</f>
        <v>1921516</v>
      </c>
      <c r="P99" s="124"/>
      <c r="Q99" s="33"/>
      <c r="R99" s="33"/>
      <c r="S99" s="33"/>
      <c r="T99" s="33"/>
      <c r="U99" s="33"/>
      <c r="V99" s="125">
        <f>SUM(V93-97)</f>
        <v>1976629.9724000001</v>
      </c>
      <c r="W99" s="125">
        <f>SUM(W93-97)</f>
        <v>2016164.5118480001</v>
      </c>
      <c r="X99" s="2"/>
    </row>
    <row r="100" spans="1:24" x14ac:dyDescent="0.25">
      <c r="A100" s="133">
        <v>109</v>
      </c>
      <c r="B100" s="133" t="s">
        <v>167</v>
      </c>
      <c r="C100" s="134"/>
      <c r="D100" s="135"/>
      <c r="E100" s="135"/>
      <c r="F100" s="135"/>
      <c r="G100" s="136"/>
      <c r="H100" s="136"/>
      <c r="I100" s="137"/>
      <c r="J100" s="137"/>
      <c r="K100" s="137"/>
      <c r="L100" s="135"/>
      <c r="M100" s="135"/>
      <c r="N100" s="138"/>
      <c r="O100" s="138"/>
      <c r="P100" s="138"/>
      <c r="Q100" s="138"/>
      <c r="R100" s="138"/>
      <c r="S100" s="138"/>
      <c r="T100" s="138"/>
      <c r="U100" s="138"/>
      <c r="V100" s="139">
        <f t="shared" si="2"/>
        <v>0</v>
      </c>
      <c r="W100" s="138">
        <f t="shared" si="3"/>
        <v>0</v>
      </c>
      <c r="X100" s="2"/>
    </row>
    <row r="101" spans="1:24" x14ac:dyDescent="0.25">
      <c r="A101" s="61">
        <v>1014</v>
      </c>
      <c r="B101" s="61" t="s">
        <v>18</v>
      </c>
      <c r="G101" s="48">
        <v>400</v>
      </c>
      <c r="H101" s="32">
        <v>0</v>
      </c>
      <c r="I101" s="72" t="s">
        <v>168</v>
      </c>
      <c r="J101" s="73"/>
      <c r="K101" s="73"/>
      <c r="L101" s="61" t="s">
        <v>17</v>
      </c>
      <c r="M101" s="61" t="s">
        <v>503</v>
      </c>
      <c r="N101" s="119"/>
      <c r="O101" s="113"/>
      <c r="P101" s="117">
        <v>0</v>
      </c>
      <c r="Q101" s="114"/>
      <c r="R101" s="114"/>
      <c r="S101" s="114">
        <v>72</v>
      </c>
      <c r="T101" s="114"/>
      <c r="U101" s="115"/>
      <c r="V101" s="118">
        <f t="shared" si="2"/>
        <v>0</v>
      </c>
      <c r="W101" s="114">
        <f t="shared" si="3"/>
        <v>0</v>
      </c>
      <c r="X101" s="2"/>
    </row>
    <row r="102" spans="1:24" x14ac:dyDescent="0.25">
      <c r="A102" s="153" t="s">
        <v>169</v>
      </c>
      <c r="B102" s="153"/>
      <c r="C102" s="153"/>
      <c r="D102" s="153"/>
      <c r="E102" s="153"/>
      <c r="F102" s="153"/>
      <c r="G102" s="107">
        <v>400</v>
      </c>
      <c r="H102" s="107">
        <v>0</v>
      </c>
      <c r="I102" s="108" t="s">
        <v>168</v>
      </c>
      <c r="J102" s="109"/>
      <c r="K102" s="109"/>
      <c r="L102" s="102"/>
      <c r="M102" s="102"/>
      <c r="N102" s="132">
        <f>SUM(N101:N101)</f>
        <v>0</v>
      </c>
      <c r="O102" s="132">
        <v>0</v>
      </c>
      <c r="P102" s="117">
        <v>0</v>
      </c>
      <c r="Q102" s="114"/>
      <c r="R102" s="114"/>
      <c r="S102" s="114"/>
      <c r="T102" s="114"/>
      <c r="U102" s="115"/>
      <c r="V102" s="141">
        <f t="shared" si="2"/>
        <v>0</v>
      </c>
      <c r="W102" s="132">
        <f t="shared" si="3"/>
        <v>0</v>
      </c>
      <c r="X102" s="2"/>
    </row>
    <row r="103" spans="1:24" x14ac:dyDescent="0.25">
      <c r="A103" s="61">
        <v>4060</v>
      </c>
      <c r="B103" s="61" t="s">
        <v>170</v>
      </c>
      <c r="G103" s="48">
        <v>0</v>
      </c>
      <c r="H103" s="32">
        <v>8250</v>
      </c>
      <c r="I103" s="72">
        <v>8250</v>
      </c>
      <c r="J103" s="73"/>
      <c r="K103" s="72">
        <v>8250</v>
      </c>
      <c r="L103" s="61" t="s">
        <v>17</v>
      </c>
      <c r="M103" s="63" t="s">
        <v>537</v>
      </c>
      <c r="N103" s="127">
        <v>8250</v>
      </c>
      <c r="O103" s="113">
        <v>8250</v>
      </c>
      <c r="P103" s="117">
        <v>0</v>
      </c>
      <c r="Q103" s="114">
        <v>8250</v>
      </c>
      <c r="R103" s="114">
        <v>8250</v>
      </c>
      <c r="S103" s="114">
        <v>8250</v>
      </c>
      <c r="T103" s="114">
        <v>8250</v>
      </c>
      <c r="U103" s="115"/>
      <c r="V103" s="118">
        <f t="shared" si="2"/>
        <v>8415</v>
      </c>
      <c r="W103" s="114">
        <f t="shared" si="3"/>
        <v>8583.2999999999993</v>
      </c>
      <c r="X103" s="2"/>
    </row>
    <row r="104" spans="1:24" x14ac:dyDescent="0.25">
      <c r="A104" s="61">
        <v>4061</v>
      </c>
      <c r="B104" s="61" t="s">
        <v>171</v>
      </c>
      <c r="G104" s="48">
        <v>19255</v>
      </c>
      <c r="H104" s="32">
        <v>22000</v>
      </c>
      <c r="I104" s="72">
        <v>2745</v>
      </c>
      <c r="J104" s="73"/>
      <c r="K104" s="72">
        <v>2745</v>
      </c>
      <c r="L104" s="61" t="s">
        <v>172</v>
      </c>
      <c r="M104" s="61" t="s">
        <v>504</v>
      </c>
      <c r="N104" s="119">
        <v>22000</v>
      </c>
      <c r="O104" s="113">
        <v>22000</v>
      </c>
      <c r="P104" s="117">
        <v>11962</v>
      </c>
      <c r="Q104" s="114"/>
      <c r="R104" s="114">
        <v>16291</v>
      </c>
      <c r="S104" s="114">
        <v>9350</v>
      </c>
      <c r="T104" s="114">
        <v>18069</v>
      </c>
      <c r="U104" s="115"/>
      <c r="V104" s="118">
        <f t="shared" si="2"/>
        <v>22440</v>
      </c>
      <c r="W104" s="114">
        <f t="shared" si="3"/>
        <v>22888.799999999999</v>
      </c>
      <c r="X104" s="2"/>
    </row>
    <row r="105" spans="1:24" x14ac:dyDescent="0.25">
      <c r="A105" s="61">
        <v>4063</v>
      </c>
      <c r="B105" s="61" t="s">
        <v>564</v>
      </c>
      <c r="G105" s="48"/>
      <c r="H105" s="32"/>
      <c r="I105" s="72"/>
      <c r="J105" s="73"/>
      <c r="K105" s="72"/>
      <c r="L105" s="61"/>
      <c r="M105" s="61"/>
      <c r="N105" s="119"/>
      <c r="O105" s="113"/>
      <c r="P105" s="117"/>
      <c r="Q105" s="114"/>
      <c r="R105" s="114"/>
      <c r="S105" s="114">
        <v>8140</v>
      </c>
      <c r="T105" s="114">
        <v>0</v>
      </c>
      <c r="U105" s="115"/>
      <c r="V105" s="118">
        <f t="shared" si="2"/>
        <v>0</v>
      </c>
      <c r="W105" s="114">
        <f t="shared" si="3"/>
        <v>0</v>
      </c>
      <c r="X105" s="2"/>
    </row>
    <row r="106" spans="1:24" x14ac:dyDescent="0.25">
      <c r="A106" s="61">
        <v>4064</v>
      </c>
      <c r="B106" s="61" t="s">
        <v>173</v>
      </c>
      <c r="G106" s="48">
        <v>0</v>
      </c>
      <c r="H106" s="32">
        <v>0</v>
      </c>
      <c r="I106" s="72">
        <v>0</v>
      </c>
      <c r="J106" s="73"/>
      <c r="K106" s="72">
        <v>0</v>
      </c>
      <c r="L106" s="61" t="s">
        <v>17</v>
      </c>
      <c r="M106" s="61" t="s">
        <v>505</v>
      </c>
      <c r="N106" s="119">
        <v>0</v>
      </c>
      <c r="O106" s="113">
        <v>0</v>
      </c>
      <c r="P106" s="117">
        <v>9000</v>
      </c>
      <c r="Q106" s="114">
        <v>12000</v>
      </c>
      <c r="R106" s="114">
        <v>25500</v>
      </c>
      <c r="S106" s="114">
        <v>0</v>
      </c>
      <c r="T106" s="114">
        <v>12000</v>
      </c>
      <c r="U106" s="115"/>
      <c r="V106" s="118">
        <f t="shared" si="2"/>
        <v>0</v>
      </c>
      <c r="W106" s="114">
        <f t="shared" si="3"/>
        <v>0</v>
      </c>
      <c r="X106" s="2"/>
    </row>
    <row r="107" spans="1:24" x14ac:dyDescent="0.25">
      <c r="A107" s="61">
        <v>4065</v>
      </c>
      <c r="B107" s="61" t="s">
        <v>174</v>
      </c>
      <c r="G107" s="48">
        <v>0</v>
      </c>
      <c r="H107" s="32">
        <v>3600</v>
      </c>
      <c r="I107" s="72">
        <v>3600</v>
      </c>
      <c r="J107" s="73"/>
      <c r="K107" s="72">
        <v>3600</v>
      </c>
      <c r="L107" s="61" t="s">
        <v>17</v>
      </c>
      <c r="M107" s="61" t="s">
        <v>610</v>
      </c>
      <c r="N107" s="119">
        <v>3600</v>
      </c>
      <c r="O107" s="113">
        <v>3600</v>
      </c>
      <c r="P107" s="117">
        <v>3600</v>
      </c>
      <c r="Q107" s="114"/>
      <c r="R107" s="114">
        <v>3600</v>
      </c>
      <c r="S107" s="114">
        <v>3600</v>
      </c>
      <c r="T107" s="114">
        <v>3600</v>
      </c>
      <c r="U107" s="115"/>
      <c r="V107" s="118">
        <f t="shared" si="2"/>
        <v>3672</v>
      </c>
      <c r="W107" s="114">
        <f t="shared" si="3"/>
        <v>3745.44</v>
      </c>
      <c r="X107" s="2"/>
    </row>
    <row r="108" spans="1:24" x14ac:dyDescent="0.25">
      <c r="A108" s="61">
        <v>4131</v>
      </c>
      <c r="B108" s="61" t="s">
        <v>175</v>
      </c>
      <c r="G108" s="48">
        <v>5000</v>
      </c>
      <c r="H108" s="32">
        <v>5000</v>
      </c>
      <c r="I108" s="72">
        <v>0</v>
      </c>
      <c r="J108" s="73"/>
      <c r="K108" s="72">
        <v>0</v>
      </c>
      <c r="L108" s="61" t="s">
        <v>24</v>
      </c>
      <c r="M108" s="61" t="s">
        <v>611</v>
      </c>
      <c r="N108" s="119">
        <v>5000</v>
      </c>
      <c r="O108" s="113">
        <v>5000</v>
      </c>
      <c r="P108" s="117">
        <v>5000</v>
      </c>
      <c r="Q108" s="114"/>
      <c r="R108" s="114">
        <v>5000</v>
      </c>
      <c r="S108" s="114">
        <v>5000</v>
      </c>
      <c r="T108" s="114">
        <v>5000</v>
      </c>
      <c r="U108" s="115"/>
      <c r="V108" s="118">
        <f t="shared" si="2"/>
        <v>5100</v>
      </c>
      <c r="W108" s="114">
        <f t="shared" si="3"/>
        <v>5202</v>
      </c>
      <c r="X108" s="2"/>
    </row>
    <row r="109" spans="1:24" x14ac:dyDescent="0.25">
      <c r="A109" s="61">
        <v>4133</v>
      </c>
      <c r="B109" s="61" t="s">
        <v>176</v>
      </c>
      <c r="G109" s="48">
        <v>0</v>
      </c>
      <c r="H109" s="32">
        <v>0</v>
      </c>
      <c r="I109" s="72">
        <v>0</v>
      </c>
      <c r="J109" s="73"/>
      <c r="K109" s="72">
        <v>0</v>
      </c>
      <c r="L109" s="61" t="s">
        <v>17</v>
      </c>
      <c r="M109" s="61"/>
      <c r="N109" s="119">
        <v>0</v>
      </c>
      <c r="O109" s="113"/>
      <c r="P109" s="117">
        <v>5000</v>
      </c>
      <c r="Q109" s="114">
        <v>5000</v>
      </c>
      <c r="R109" s="114">
        <v>0</v>
      </c>
      <c r="S109" s="114">
        <v>0</v>
      </c>
      <c r="T109" s="114">
        <v>496</v>
      </c>
      <c r="U109" s="115"/>
      <c r="V109" s="118">
        <f t="shared" si="2"/>
        <v>0</v>
      </c>
      <c r="W109" s="114">
        <f t="shared" si="3"/>
        <v>0</v>
      </c>
      <c r="X109" s="2"/>
    </row>
    <row r="110" spans="1:24" x14ac:dyDescent="0.25">
      <c r="A110" s="61">
        <v>4170</v>
      </c>
      <c r="B110" s="61" t="s">
        <v>547</v>
      </c>
      <c r="G110" s="48"/>
      <c r="H110" s="32"/>
      <c r="I110" s="72"/>
      <c r="J110" s="73"/>
      <c r="K110" s="72"/>
      <c r="L110" s="61"/>
      <c r="M110" s="61"/>
      <c r="N110" s="119"/>
      <c r="O110" s="113"/>
      <c r="P110" s="117"/>
      <c r="Q110" s="114"/>
      <c r="R110" s="114">
        <v>-5150</v>
      </c>
      <c r="S110" s="114">
        <v>0</v>
      </c>
      <c r="T110" s="114">
        <v>5150</v>
      </c>
      <c r="U110" s="115"/>
      <c r="V110" s="118">
        <f t="shared" si="2"/>
        <v>0</v>
      </c>
      <c r="W110" s="114">
        <f t="shared" si="3"/>
        <v>0</v>
      </c>
      <c r="X110" s="2"/>
    </row>
    <row r="111" spans="1:24" x14ac:dyDescent="0.25">
      <c r="A111" s="61">
        <v>4191</v>
      </c>
      <c r="B111" s="61" t="s">
        <v>177</v>
      </c>
      <c r="G111" s="48">
        <v>0</v>
      </c>
      <c r="H111" s="32">
        <v>3000</v>
      </c>
      <c r="I111" s="72">
        <v>3000</v>
      </c>
      <c r="J111" s="73"/>
      <c r="K111" s="72">
        <v>3000</v>
      </c>
      <c r="L111" s="61" t="s">
        <v>17</v>
      </c>
      <c r="M111" s="63" t="s">
        <v>642</v>
      </c>
      <c r="N111" s="119">
        <v>3000</v>
      </c>
      <c r="O111" s="113">
        <v>0</v>
      </c>
      <c r="P111" s="117">
        <v>0</v>
      </c>
      <c r="Q111" s="114">
        <v>0</v>
      </c>
      <c r="R111" s="114">
        <v>0</v>
      </c>
      <c r="S111" s="114">
        <v>0</v>
      </c>
      <c r="T111" s="114">
        <v>0</v>
      </c>
      <c r="U111" s="115"/>
      <c r="V111" s="118">
        <f t="shared" si="2"/>
        <v>3060</v>
      </c>
      <c r="W111" s="114">
        <f t="shared" si="3"/>
        <v>3121.2</v>
      </c>
      <c r="X111" s="2"/>
    </row>
    <row r="112" spans="1:24" x14ac:dyDescent="0.25">
      <c r="A112" s="153" t="s">
        <v>178</v>
      </c>
      <c r="B112" s="153"/>
      <c r="C112" s="153"/>
      <c r="D112" s="153"/>
      <c r="E112" s="153"/>
      <c r="F112" s="153"/>
      <c r="G112" s="107">
        <v>24255</v>
      </c>
      <c r="H112" s="107">
        <v>41850</v>
      </c>
      <c r="I112" s="108">
        <v>17595</v>
      </c>
      <c r="J112" s="108">
        <v>0</v>
      </c>
      <c r="K112" s="108">
        <v>17595</v>
      </c>
      <c r="L112" s="96" t="s">
        <v>179</v>
      </c>
      <c r="M112" s="96"/>
      <c r="N112" s="129">
        <f>SUM(N103:N111)</f>
        <v>41850</v>
      </c>
      <c r="O112" s="129">
        <f>SUM(O103:O111)</f>
        <v>38850</v>
      </c>
      <c r="P112" s="117"/>
      <c r="Q112" s="114"/>
      <c r="R112" s="114"/>
      <c r="S112" s="114"/>
      <c r="T112" s="114"/>
      <c r="U112" s="115"/>
      <c r="V112" s="141">
        <f>SUM(V103:V111)</f>
        <v>42687</v>
      </c>
      <c r="W112" s="141">
        <f>SUM(W103:W111)</f>
        <v>43540.74</v>
      </c>
      <c r="X112" s="2"/>
    </row>
    <row r="113" spans="1:24" x14ac:dyDescent="0.25">
      <c r="A113" s="68"/>
      <c r="B113" s="68"/>
      <c r="C113" s="74" t="s">
        <v>43</v>
      </c>
      <c r="D113" s="68"/>
      <c r="E113" s="68"/>
      <c r="F113" s="68"/>
      <c r="G113" s="67"/>
      <c r="H113" s="67"/>
      <c r="I113" s="75"/>
      <c r="J113" s="75"/>
      <c r="K113" s="75"/>
      <c r="L113" s="68"/>
      <c r="M113" s="68"/>
      <c r="N113" s="122"/>
      <c r="O113" s="122"/>
      <c r="P113" s="122"/>
      <c r="Q113" s="122"/>
      <c r="R113" s="122"/>
      <c r="S113" s="122"/>
      <c r="T113" s="122"/>
      <c r="U113" s="122"/>
      <c r="V113" s="123">
        <f t="shared" si="2"/>
        <v>0</v>
      </c>
      <c r="W113" s="122">
        <f t="shared" si="3"/>
        <v>0</v>
      </c>
      <c r="X113" s="2"/>
    </row>
    <row r="114" spans="1:24" x14ac:dyDescent="0.25">
      <c r="A114" s="69"/>
      <c r="B114" s="69"/>
      <c r="C114" s="69"/>
      <c r="D114" s="69"/>
      <c r="E114" s="69"/>
      <c r="F114" s="69"/>
      <c r="G114" s="103" t="s">
        <v>180</v>
      </c>
      <c r="H114" s="103" t="s">
        <v>181</v>
      </c>
      <c r="I114" s="104" t="s">
        <v>182</v>
      </c>
      <c r="J114" s="105"/>
      <c r="K114" s="105"/>
      <c r="L114" s="69"/>
      <c r="M114" s="69"/>
      <c r="N114" s="34">
        <f>N102-N112</f>
        <v>-41850</v>
      </c>
      <c r="O114" s="34">
        <f>O102-O112</f>
        <v>-38850</v>
      </c>
      <c r="P114" s="119"/>
      <c r="Q114" s="34"/>
      <c r="R114" s="34"/>
      <c r="S114" s="34"/>
      <c r="T114" s="34"/>
      <c r="U114" s="34"/>
      <c r="V114" s="116">
        <f>SUM(V102-V112)</f>
        <v>-42687</v>
      </c>
      <c r="W114" s="116">
        <f>SUM(W102-W112)</f>
        <v>-43540.74</v>
      </c>
      <c r="X114" s="2"/>
    </row>
    <row r="115" spans="1:24" x14ac:dyDescent="0.25">
      <c r="A115" s="133">
        <v>110</v>
      </c>
      <c r="B115" s="133" t="s">
        <v>183</v>
      </c>
      <c r="C115" s="135"/>
      <c r="D115" s="135"/>
      <c r="E115" s="135"/>
      <c r="F115" s="135"/>
      <c r="G115" s="136"/>
      <c r="H115" s="136"/>
      <c r="I115" s="137"/>
      <c r="J115" s="137"/>
      <c r="K115" s="137"/>
      <c r="L115" s="135"/>
      <c r="M115" s="135"/>
      <c r="N115" s="138"/>
      <c r="O115" s="138"/>
      <c r="P115" s="138"/>
      <c r="Q115" s="138"/>
      <c r="R115" s="138"/>
      <c r="S115" s="138"/>
      <c r="T115" s="138"/>
      <c r="U115" s="138"/>
      <c r="V115" s="139">
        <f t="shared" si="2"/>
        <v>0</v>
      </c>
      <c r="W115" s="138">
        <f t="shared" si="3"/>
        <v>0</v>
      </c>
      <c r="X115" s="2"/>
    </row>
    <row r="116" spans="1:24" x14ac:dyDescent="0.25">
      <c r="A116" s="61">
        <v>1019</v>
      </c>
      <c r="B116" s="61" t="s">
        <v>184</v>
      </c>
      <c r="G116" s="48">
        <v>0</v>
      </c>
      <c r="H116" s="32">
        <v>0</v>
      </c>
      <c r="I116" s="72">
        <v>0</v>
      </c>
      <c r="J116" s="73"/>
      <c r="K116" s="73"/>
      <c r="L116" s="61" t="s">
        <v>17</v>
      </c>
      <c r="M116" s="61"/>
      <c r="N116" s="130">
        <v>0</v>
      </c>
      <c r="O116" s="113"/>
      <c r="P116" s="117">
        <v>2022</v>
      </c>
      <c r="Q116" s="114"/>
      <c r="R116" s="114">
        <v>76300</v>
      </c>
      <c r="S116" s="114"/>
      <c r="T116" s="114">
        <v>30000</v>
      </c>
      <c r="U116" s="115"/>
      <c r="V116" s="118">
        <f t="shared" si="2"/>
        <v>0</v>
      </c>
      <c r="W116" s="114">
        <f t="shared" si="3"/>
        <v>0</v>
      </c>
      <c r="X116" s="2"/>
    </row>
    <row r="117" spans="1:24" x14ac:dyDescent="0.25">
      <c r="A117" s="153" t="s">
        <v>185</v>
      </c>
      <c r="B117" s="153"/>
      <c r="C117" s="153"/>
      <c r="D117" s="153"/>
      <c r="E117" s="153"/>
      <c r="F117" s="153"/>
      <c r="G117" s="99">
        <v>0</v>
      </c>
      <c r="H117" s="99">
        <v>0</v>
      </c>
      <c r="I117" s="100">
        <v>0</v>
      </c>
      <c r="J117" s="101"/>
      <c r="K117" s="101"/>
      <c r="L117" s="102"/>
      <c r="M117" s="102"/>
      <c r="N117" s="132">
        <f>SUM(N116:N116)</f>
        <v>0</v>
      </c>
      <c r="O117" s="132">
        <v>0</v>
      </c>
      <c r="P117" s="117"/>
      <c r="Q117" s="114"/>
      <c r="R117" s="114"/>
      <c r="S117" s="114"/>
      <c r="T117" s="114"/>
      <c r="U117" s="115"/>
      <c r="V117" s="141">
        <f t="shared" si="2"/>
        <v>0</v>
      </c>
      <c r="W117" s="132">
        <f t="shared" si="3"/>
        <v>0</v>
      </c>
      <c r="X117" s="2"/>
    </row>
    <row r="118" spans="1:24" x14ac:dyDescent="0.25">
      <c r="A118" s="61">
        <v>4100</v>
      </c>
      <c r="B118" s="61" t="s">
        <v>186</v>
      </c>
      <c r="G118" s="48">
        <v>0</v>
      </c>
      <c r="H118" s="32">
        <v>20000</v>
      </c>
      <c r="I118" s="72">
        <v>20000</v>
      </c>
      <c r="J118" s="73"/>
      <c r="K118" s="72">
        <v>20000</v>
      </c>
      <c r="L118" s="61" t="s">
        <v>17</v>
      </c>
      <c r="M118" s="61" t="s">
        <v>612</v>
      </c>
      <c r="N118" s="119">
        <v>20000</v>
      </c>
      <c r="O118" s="113">
        <v>20000</v>
      </c>
      <c r="P118" s="117">
        <v>0</v>
      </c>
      <c r="Q118" s="114">
        <v>0</v>
      </c>
      <c r="R118" s="114">
        <v>25000</v>
      </c>
      <c r="S118" s="114">
        <v>0</v>
      </c>
      <c r="T118" s="114">
        <v>1751</v>
      </c>
      <c r="U118" s="115"/>
      <c r="V118" s="118">
        <f t="shared" si="2"/>
        <v>20400</v>
      </c>
      <c r="W118" s="114">
        <f t="shared" si="3"/>
        <v>20808</v>
      </c>
      <c r="X118" s="2"/>
    </row>
    <row r="119" spans="1:24" x14ac:dyDescent="0.25">
      <c r="A119" s="61">
        <v>4300</v>
      </c>
      <c r="B119" s="61" t="s">
        <v>187</v>
      </c>
      <c r="G119" s="48">
        <v>2905</v>
      </c>
      <c r="H119" s="32">
        <v>5522</v>
      </c>
      <c r="I119" s="72">
        <v>2617</v>
      </c>
      <c r="J119" s="73"/>
      <c r="K119" s="72">
        <v>2617</v>
      </c>
      <c r="L119" s="61" t="s">
        <v>142</v>
      </c>
      <c r="M119" s="61"/>
      <c r="N119" s="119">
        <v>2500</v>
      </c>
      <c r="O119" s="113">
        <v>5522</v>
      </c>
      <c r="P119" s="117">
        <v>10384</v>
      </c>
      <c r="Q119" s="114">
        <v>8709</v>
      </c>
      <c r="R119" s="114">
        <v>3047</v>
      </c>
      <c r="S119" s="114">
        <v>0</v>
      </c>
      <c r="T119" s="114">
        <v>5904</v>
      </c>
      <c r="U119" s="115"/>
      <c r="V119" s="118">
        <f t="shared" si="2"/>
        <v>2550</v>
      </c>
      <c r="W119" s="114">
        <f t="shared" si="3"/>
        <v>2601</v>
      </c>
      <c r="X119" s="2"/>
    </row>
    <row r="120" spans="1:24" x14ac:dyDescent="0.25">
      <c r="A120" s="61">
        <v>4301</v>
      </c>
      <c r="B120" s="61" t="s">
        <v>188</v>
      </c>
      <c r="G120" s="48">
        <v>12313</v>
      </c>
      <c r="H120" s="32">
        <v>15000</v>
      </c>
      <c r="I120" s="72">
        <v>2687</v>
      </c>
      <c r="J120" s="73"/>
      <c r="K120" s="72">
        <v>2687</v>
      </c>
      <c r="L120" s="61" t="s">
        <v>189</v>
      </c>
      <c r="M120" s="61" t="s">
        <v>613</v>
      </c>
      <c r="N120" s="119">
        <v>17500</v>
      </c>
      <c r="O120" s="113">
        <v>15000</v>
      </c>
      <c r="P120" s="117">
        <v>13885</v>
      </c>
      <c r="Q120" s="114">
        <v>4781</v>
      </c>
      <c r="R120" s="114">
        <v>1617</v>
      </c>
      <c r="S120" s="114">
        <v>5000</v>
      </c>
      <c r="T120" s="114">
        <v>5000</v>
      </c>
      <c r="U120" s="115"/>
      <c r="V120" s="118">
        <f t="shared" si="2"/>
        <v>17850</v>
      </c>
      <c r="W120" s="114">
        <f t="shared" si="3"/>
        <v>18207</v>
      </c>
      <c r="X120" s="2"/>
    </row>
    <row r="121" spans="1:24" x14ac:dyDescent="0.25">
      <c r="A121" s="61">
        <v>4305</v>
      </c>
      <c r="B121" s="61" t="s">
        <v>190</v>
      </c>
      <c r="G121" s="48">
        <v>2000</v>
      </c>
      <c r="H121" s="32">
        <v>12500</v>
      </c>
      <c r="I121" s="72">
        <v>10500</v>
      </c>
      <c r="J121" s="73"/>
      <c r="K121" s="72">
        <v>10500</v>
      </c>
      <c r="L121" s="61" t="s">
        <v>191</v>
      </c>
      <c r="M121" s="61" t="s">
        <v>614</v>
      </c>
      <c r="N121" s="119">
        <v>15000</v>
      </c>
      <c r="O121" s="113">
        <v>2000</v>
      </c>
      <c r="P121" s="117">
        <v>0</v>
      </c>
      <c r="Q121" s="114">
        <v>0</v>
      </c>
      <c r="R121" s="114">
        <v>0</v>
      </c>
      <c r="S121" s="114">
        <v>0</v>
      </c>
      <c r="T121" s="114">
        <v>400</v>
      </c>
      <c r="U121" s="115"/>
      <c r="V121" s="118">
        <f t="shared" ref="V121:V178" si="4">N121*2%+N121</f>
        <v>15300</v>
      </c>
      <c r="W121" s="114">
        <f t="shared" ref="W121:W178" si="5">V121*2%+V121</f>
        <v>15606</v>
      </c>
      <c r="X121" s="2"/>
    </row>
    <row r="122" spans="1:24" x14ac:dyDescent="0.25">
      <c r="A122" s="61">
        <v>4312</v>
      </c>
      <c r="B122" s="61" t="s">
        <v>192</v>
      </c>
      <c r="G122" s="48">
        <v>10000</v>
      </c>
      <c r="H122" s="32">
        <v>17500</v>
      </c>
      <c r="I122" s="72">
        <v>7500</v>
      </c>
      <c r="J122" s="73"/>
      <c r="K122" s="72">
        <v>7500</v>
      </c>
      <c r="L122" s="61" t="s">
        <v>193</v>
      </c>
      <c r="M122" s="61" t="s">
        <v>615</v>
      </c>
      <c r="N122" s="119">
        <v>17500</v>
      </c>
      <c r="O122" s="113">
        <v>10000</v>
      </c>
      <c r="P122" s="117">
        <v>3693</v>
      </c>
      <c r="Q122" s="114">
        <v>77</v>
      </c>
      <c r="R122" s="114">
        <v>1415</v>
      </c>
      <c r="S122" s="114">
        <v>5878</v>
      </c>
      <c r="T122" s="114">
        <v>0</v>
      </c>
      <c r="U122" s="115"/>
      <c r="V122" s="118">
        <f t="shared" si="4"/>
        <v>17850</v>
      </c>
      <c r="W122" s="114">
        <f t="shared" si="5"/>
        <v>18207</v>
      </c>
      <c r="X122" s="2"/>
    </row>
    <row r="123" spans="1:24" x14ac:dyDescent="0.25">
      <c r="A123" s="61">
        <v>4313</v>
      </c>
      <c r="B123" s="61" t="s">
        <v>194</v>
      </c>
      <c r="G123" s="48">
        <v>1250</v>
      </c>
      <c r="H123" s="32">
        <v>76909</v>
      </c>
      <c r="I123" s="72">
        <v>75659</v>
      </c>
      <c r="J123" s="73"/>
      <c r="K123" s="72">
        <v>75659</v>
      </c>
      <c r="L123" s="61" t="s">
        <v>195</v>
      </c>
      <c r="M123" s="61" t="s">
        <v>616</v>
      </c>
      <c r="N123" s="147">
        <v>79232.52</v>
      </c>
      <c r="O123" s="113">
        <v>10000</v>
      </c>
      <c r="P123" s="117">
        <v>2567</v>
      </c>
      <c r="Q123" s="114">
        <v>803</v>
      </c>
      <c r="R123" s="114">
        <v>4069</v>
      </c>
      <c r="S123" s="114">
        <v>2508</v>
      </c>
      <c r="T123" s="114">
        <v>1514</v>
      </c>
      <c r="U123" s="115"/>
      <c r="V123" s="118">
        <f t="shared" si="4"/>
        <v>80817.170400000003</v>
      </c>
      <c r="W123" s="114">
        <f t="shared" si="5"/>
        <v>82433.513808000003</v>
      </c>
      <c r="X123" s="2"/>
    </row>
    <row r="124" spans="1:24" x14ac:dyDescent="0.25">
      <c r="A124" s="61">
        <v>4314</v>
      </c>
      <c r="B124" s="61" t="s">
        <v>196</v>
      </c>
      <c r="G124" s="48">
        <v>587</v>
      </c>
      <c r="H124" s="32">
        <v>5000</v>
      </c>
      <c r="I124" s="72">
        <v>4414</v>
      </c>
      <c r="J124" s="73"/>
      <c r="K124" s="72">
        <v>4414</v>
      </c>
      <c r="L124" s="61" t="s">
        <v>197</v>
      </c>
      <c r="M124" s="61" t="s">
        <v>617</v>
      </c>
      <c r="N124" s="119">
        <v>5000</v>
      </c>
      <c r="O124" s="113">
        <v>587</v>
      </c>
      <c r="P124" s="117">
        <v>0</v>
      </c>
      <c r="Q124" s="114"/>
      <c r="R124" s="114">
        <v>0</v>
      </c>
      <c r="S124" s="114">
        <v>0</v>
      </c>
      <c r="T124" s="114">
        <v>4014</v>
      </c>
      <c r="U124" s="115"/>
      <c r="V124" s="118">
        <f t="shared" si="4"/>
        <v>5100</v>
      </c>
      <c r="W124" s="114">
        <f t="shared" si="5"/>
        <v>5202</v>
      </c>
      <c r="X124" s="2"/>
    </row>
    <row r="125" spans="1:24" x14ac:dyDescent="0.25">
      <c r="A125" s="61">
        <v>4315</v>
      </c>
      <c r="B125" s="61" t="s">
        <v>198</v>
      </c>
      <c r="G125" s="48">
        <v>0</v>
      </c>
      <c r="H125" s="32">
        <v>0</v>
      </c>
      <c r="I125" s="72">
        <v>0</v>
      </c>
      <c r="J125" s="73"/>
      <c r="K125" s="72">
        <v>0</v>
      </c>
      <c r="L125" s="61" t="s">
        <v>17</v>
      </c>
      <c r="M125" s="61"/>
      <c r="N125" s="119">
        <v>0</v>
      </c>
      <c r="O125" s="113">
        <v>0</v>
      </c>
      <c r="P125" s="117" t="s">
        <v>199</v>
      </c>
      <c r="Q125" s="114">
        <v>0</v>
      </c>
      <c r="R125" s="114">
        <v>76300</v>
      </c>
      <c r="S125" s="114"/>
      <c r="T125" s="114"/>
      <c r="U125" s="115"/>
      <c r="V125" s="118">
        <f t="shared" si="4"/>
        <v>0</v>
      </c>
      <c r="W125" s="114">
        <f t="shared" si="5"/>
        <v>0</v>
      </c>
      <c r="X125" s="2"/>
    </row>
    <row r="126" spans="1:24" x14ac:dyDescent="0.25">
      <c r="A126" s="57" t="s">
        <v>522</v>
      </c>
      <c r="B126" s="61" t="s">
        <v>523</v>
      </c>
      <c r="G126" s="49">
        <v>0</v>
      </c>
      <c r="H126" s="32">
        <v>0</v>
      </c>
      <c r="I126" s="73"/>
      <c r="J126" s="73"/>
      <c r="K126" s="73"/>
      <c r="N126" s="34">
        <v>7000</v>
      </c>
      <c r="O126" s="113"/>
      <c r="P126" s="114"/>
      <c r="Q126" s="114"/>
      <c r="R126" s="114"/>
      <c r="S126" s="114"/>
      <c r="T126" s="114"/>
      <c r="U126" s="115"/>
      <c r="V126" s="118">
        <f t="shared" si="4"/>
        <v>7140</v>
      </c>
      <c r="W126" s="114">
        <f t="shared" si="5"/>
        <v>7282.8</v>
      </c>
      <c r="X126" s="2"/>
    </row>
    <row r="127" spans="1:24" x14ac:dyDescent="0.25">
      <c r="A127" s="153" t="s">
        <v>200</v>
      </c>
      <c r="B127" s="153"/>
      <c r="C127" s="153"/>
      <c r="D127" s="153"/>
      <c r="E127" s="153"/>
      <c r="F127" s="153"/>
      <c r="G127" s="107">
        <v>29054</v>
      </c>
      <c r="H127" s="107">
        <v>152431</v>
      </c>
      <c r="I127" s="108">
        <v>123377</v>
      </c>
      <c r="J127" s="108">
        <v>0</v>
      </c>
      <c r="K127" s="108">
        <v>123377</v>
      </c>
      <c r="L127" s="96" t="s">
        <v>201</v>
      </c>
      <c r="M127" s="96"/>
      <c r="N127" s="129">
        <f>SUM(N118:N126)</f>
        <v>163732.52000000002</v>
      </c>
      <c r="O127" s="129">
        <f>SUM(O118:O126)</f>
        <v>63109</v>
      </c>
      <c r="P127" s="117"/>
      <c r="Q127" s="114"/>
      <c r="R127" s="114"/>
      <c r="S127" s="114"/>
      <c r="T127" s="114"/>
      <c r="U127" s="115"/>
      <c r="V127" s="141">
        <f>SUM(V118:V126)</f>
        <v>167007.1704</v>
      </c>
      <c r="W127" s="141">
        <f>SUM(W118:W126)</f>
        <v>170347.31380800001</v>
      </c>
      <c r="X127" s="2"/>
    </row>
    <row r="128" spans="1:24" x14ac:dyDescent="0.25">
      <c r="A128" s="68"/>
      <c r="B128" s="68"/>
      <c r="C128" s="74" t="s">
        <v>43</v>
      </c>
      <c r="D128" s="68"/>
      <c r="E128" s="68"/>
      <c r="F128" s="68"/>
      <c r="G128" s="67"/>
      <c r="H128" s="67"/>
      <c r="I128" s="75"/>
      <c r="J128" s="75"/>
      <c r="K128" s="75"/>
      <c r="L128" s="68"/>
      <c r="M128" s="68"/>
      <c r="N128" s="122"/>
      <c r="O128" s="122"/>
      <c r="P128" s="122"/>
      <c r="Q128" s="122"/>
      <c r="R128" s="122"/>
      <c r="S128" s="122"/>
      <c r="T128" s="122"/>
      <c r="U128" s="122"/>
      <c r="V128" s="123">
        <f t="shared" si="4"/>
        <v>0</v>
      </c>
      <c r="W128" s="122">
        <f t="shared" si="5"/>
        <v>0</v>
      </c>
      <c r="X128" s="2"/>
    </row>
    <row r="129" spans="1:24" x14ac:dyDescent="0.25">
      <c r="A129" s="69"/>
      <c r="B129" s="69"/>
      <c r="C129" s="69"/>
      <c r="D129" s="69"/>
      <c r="E129" s="69"/>
      <c r="F129" s="69"/>
      <c r="G129" s="103" t="s">
        <v>202</v>
      </c>
      <c r="H129" s="103" t="s">
        <v>203</v>
      </c>
      <c r="I129" s="104" t="s">
        <v>204</v>
      </c>
      <c r="J129" s="105"/>
      <c r="K129" s="105"/>
      <c r="L129" s="69"/>
      <c r="M129" s="106"/>
      <c r="N129" s="34">
        <f>N117-N127</f>
        <v>-163732.52000000002</v>
      </c>
      <c r="O129" s="34">
        <f>O117-O127</f>
        <v>-63109</v>
      </c>
      <c r="P129" s="119"/>
      <c r="Q129" s="34"/>
      <c r="R129" s="34"/>
      <c r="S129" s="34"/>
      <c r="T129" s="34"/>
      <c r="U129" s="34"/>
      <c r="V129" s="116">
        <f t="shared" si="4"/>
        <v>-167007.17040000003</v>
      </c>
      <c r="W129" s="34">
        <f t="shared" si="5"/>
        <v>-170347.31380800004</v>
      </c>
      <c r="X129" s="2"/>
    </row>
    <row r="130" spans="1:24" x14ac:dyDescent="0.25">
      <c r="A130" s="133">
        <v>300</v>
      </c>
      <c r="B130" s="133" t="s">
        <v>205</v>
      </c>
      <c r="C130" s="134"/>
      <c r="D130" s="135"/>
      <c r="E130" s="135"/>
      <c r="F130" s="135"/>
      <c r="G130" s="136"/>
      <c r="H130" s="136"/>
      <c r="I130" s="137"/>
      <c r="J130" s="137"/>
      <c r="K130" s="137"/>
      <c r="L130" s="135"/>
      <c r="M130" s="135"/>
      <c r="N130" s="138"/>
      <c r="O130" s="138"/>
      <c r="P130" s="138"/>
      <c r="Q130" s="138"/>
      <c r="R130" s="138"/>
      <c r="S130" s="138"/>
      <c r="T130" s="138"/>
      <c r="U130" s="138"/>
      <c r="V130" s="139">
        <f t="shared" si="4"/>
        <v>0</v>
      </c>
      <c r="W130" s="138">
        <f t="shared" si="5"/>
        <v>0</v>
      </c>
      <c r="X130" s="2"/>
    </row>
    <row r="131" spans="1:24" x14ac:dyDescent="0.25">
      <c r="A131" s="61">
        <v>1014</v>
      </c>
      <c r="B131" s="61" t="s">
        <v>548</v>
      </c>
      <c r="G131" s="49"/>
      <c r="H131" s="6"/>
      <c r="I131" s="73"/>
      <c r="J131" s="73"/>
      <c r="K131" s="73"/>
      <c r="N131" s="34">
        <v>0</v>
      </c>
      <c r="O131" s="113"/>
      <c r="P131" s="114"/>
      <c r="Q131" s="114"/>
      <c r="R131" s="114">
        <v>543</v>
      </c>
      <c r="S131" s="114">
        <v>72</v>
      </c>
      <c r="T131" s="114"/>
      <c r="U131" s="115"/>
      <c r="V131" s="118">
        <f t="shared" si="4"/>
        <v>0</v>
      </c>
      <c r="W131" s="114">
        <f t="shared" si="5"/>
        <v>0</v>
      </c>
      <c r="X131" s="2"/>
    </row>
    <row r="132" spans="1:24" x14ac:dyDescent="0.25">
      <c r="A132" s="61">
        <v>1211</v>
      </c>
      <c r="B132" s="61" t="s">
        <v>566</v>
      </c>
      <c r="G132" s="49"/>
      <c r="H132" s="6"/>
      <c r="I132" s="73"/>
      <c r="J132" s="73"/>
      <c r="K132" s="73"/>
      <c r="N132" s="34"/>
      <c r="O132" s="113"/>
      <c r="P132" s="114"/>
      <c r="Q132" s="114"/>
      <c r="R132" s="114"/>
      <c r="S132" s="114"/>
      <c r="T132" s="114">
        <v>4200</v>
      </c>
      <c r="U132" s="115"/>
      <c r="V132" s="118">
        <f t="shared" si="4"/>
        <v>0</v>
      </c>
      <c r="W132" s="114">
        <f t="shared" si="5"/>
        <v>0</v>
      </c>
      <c r="X132" s="2"/>
    </row>
    <row r="133" spans="1:24" x14ac:dyDescent="0.25">
      <c r="A133" s="153" t="s">
        <v>571</v>
      </c>
      <c r="B133" s="153"/>
      <c r="C133" s="153"/>
      <c r="D133" s="153"/>
      <c r="E133" s="153"/>
      <c r="F133" s="153"/>
      <c r="G133" s="99">
        <v>0</v>
      </c>
      <c r="H133" s="99">
        <v>0</v>
      </c>
      <c r="I133" s="100">
        <v>0</v>
      </c>
      <c r="J133" s="101"/>
      <c r="K133" s="101"/>
      <c r="L133" s="102"/>
      <c r="M133" s="102"/>
      <c r="N133" s="132">
        <f>N131</f>
        <v>0</v>
      </c>
      <c r="O133" s="132">
        <f>O131</f>
        <v>0</v>
      </c>
      <c r="P133" s="114"/>
      <c r="Q133" s="114"/>
      <c r="R133" s="114"/>
      <c r="S133" s="114"/>
      <c r="T133" s="114"/>
      <c r="U133" s="115"/>
      <c r="V133" s="141">
        <f t="shared" si="4"/>
        <v>0</v>
      </c>
      <c r="W133" s="132">
        <f t="shared" si="5"/>
        <v>0</v>
      </c>
      <c r="X133" s="2"/>
    </row>
    <row r="134" spans="1:24" ht="37.5" x14ac:dyDescent="0.25">
      <c r="A134" s="61">
        <v>4000</v>
      </c>
      <c r="B134" s="61" t="s">
        <v>49</v>
      </c>
      <c r="G134" s="48">
        <v>133487</v>
      </c>
      <c r="H134" s="32">
        <v>280000</v>
      </c>
      <c r="I134" s="72">
        <v>146513</v>
      </c>
      <c r="J134" s="73"/>
      <c r="K134" s="72">
        <v>146513</v>
      </c>
      <c r="L134" s="61" t="s">
        <v>206</v>
      </c>
      <c r="M134" s="63" t="s">
        <v>618</v>
      </c>
      <c r="N134" s="119">
        <v>295000</v>
      </c>
      <c r="O134" s="113">
        <v>280000</v>
      </c>
      <c r="P134" s="117">
        <v>216340</v>
      </c>
      <c r="Q134" s="114">
        <v>197104</v>
      </c>
      <c r="R134" s="114">
        <v>188028</v>
      </c>
      <c r="S134" s="114">
        <v>166189</v>
      </c>
      <c r="T134" s="114">
        <v>177735</v>
      </c>
      <c r="U134" s="115"/>
      <c r="V134" s="118">
        <f t="shared" si="4"/>
        <v>300900</v>
      </c>
      <c r="W134" s="114">
        <f t="shared" si="5"/>
        <v>306918</v>
      </c>
      <c r="X134" s="2"/>
    </row>
    <row r="135" spans="1:24" x14ac:dyDescent="0.25">
      <c r="A135" s="61">
        <v>4001</v>
      </c>
      <c r="B135" s="61" t="s">
        <v>51</v>
      </c>
      <c r="G135" s="48">
        <v>11881</v>
      </c>
      <c r="H135" s="32">
        <v>30000</v>
      </c>
      <c r="I135" s="72">
        <v>18119</v>
      </c>
      <c r="J135" s="73"/>
      <c r="K135" s="72">
        <v>18119</v>
      </c>
      <c r="L135" s="61" t="s">
        <v>207</v>
      </c>
      <c r="M135" s="61" t="s">
        <v>574</v>
      </c>
      <c r="N135" s="147">
        <v>33494.519999999997</v>
      </c>
      <c r="O135" s="113">
        <v>25000</v>
      </c>
      <c r="P135" s="117">
        <v>16169</v>
      </c>
      <c r="Q135" s="114">
        <v>17174</v>
      </c>
      <c r="R135" s="114">
        <v>16168</v>
      </c>
      <c r="S135" s="114">
        <v>13741</v>
      </c>
      <c r="T135" s="114">
        <v>14348</v>
      </c>
      <c r="U135" s="115"/>
      <c r="V135" s="118">
        <f t="shared" si="4"/>
        <v>34164.410399999993</v>
      </c>
      <c r="W135" s="114">
        <f t="shared" si="5"/>
        <v>34847.698607999992</v>
      </c>
      <c r="X135" s="2"/>
    </row>
    <row r="136" spans="1:24" ht="37.5" x14ac:dyDescent="0.25">
      <c r="A136" s="61">
        <v>4002</v>
      </c>
      <c r="B136" s="61" t="s">
        <v>53</v>
      </c>
      <c r="G136" s="48">
        <v>29006</v>
      </c>
      <c r="H136" s="32">
        <v>61000</v>
      </c>
      <c r="I136" s="72">
        <v>31994</v>
      </c>
      <c r="J136" s="73"/>
      <c r="K136" s="72">
        <v>31994</v>
      </c>
      <c r="L136" s="61" t="s">
        <v>208</v>
      </c>
      <c r="M136" s="63" t="s">
        <v>618</v>
      </c>
      <c r="N136" s="119">
        <v>65000</v>
      </c>
      <c r="O136" s="113">
        <v>59000</v>
      </c>
      <c r="P136" s="117">
        <v>46837</v>
      </c>
      <c r="Q136" s="114">
        <v>42792</v>
      </c>
      <c r="R136" s="114">
        <v>41605</v>
      </c>
      <c r="S136" s="114">
        <v>35873</v>
      </c>
      <c r="T136" s="114">
        <v>32652</v>
      </c>
      <c r="U136" s="115"/>
      <c r="V136" s="118">
        <f t="shared" si="4"/>
        <v>66300</v>
      </c>
      <c r="W136" s="114">
        <f t="shared" si="5"/>
        <v>67626</v>
      </c>
      <c r="X136" s="2"/>
    </row>
    <row r="137" spans="1:24" ht="37.5" x14ac:dyDescent="0.25">
      <c r="A137" s="61">
        <v>4003</v>
      </c>
      <c r="B137" s="61" t="s">
        <v>55</v>
      </c>
      <c r="G137" s="48">
        <v>13625</v>
      </c>
      <c r="H137" s="32">
        <v>10000</v>
      </c>
      <c r="I137" s="72" t="s">
        <v>209</v>
      </c>
      <c r="J137" s="72">
        <v>265</v>
      </c>
      <c r="K137" s="72" t="s">
        <v>210</v>
      </c>
      <c r="L137" s="61" t="s">
        <v>211</v>
      </c>
      <c r="M137" s="63" t="s">
        <v>619</v>
      </c>
      <c r="N137" s="126">
        <v>0</v>
      </c>
      <c r="O137" s="113">
        <v>14952.5</v>
      </c>
      <c r="P137" s="117">
        <v>20842</v>
      </c>
      <c r="Q137" s="114">
        <v>42745</v>
      </c>
      <c r="R137" s="114">
        <v>37793</v>
      </c>
      <c r="S137" s="114">
        <v>38943</v>
      </c>
      <c r="T137" s="114">
        <v>25296</v>
      </c>
      <c r="U137" s="115"/>
      <c r="V137" s="118">
        <f t="shared" si="4"/>
        <v>0</v>
      </c>
      <c r="W137" s="114">
        <f t="shared" si="5"/>
        <v>0</v>
      </c>
      <c r="X137" s="2"/>
    </row>
    <row r="138" spans="1:24" x14ac:dyDescent="0.25">
      <c r="A138" s="61">
        <v>4015</v>
      </c>
      <c r="B138" s="61" t="s">
        <v>57</v>
      </c>
      <c r="G138" s="48">
        <v>85</v>
      </c>
      <c r="H138" s="32">
        <v>0</v>
      </c>
      <c r="I138" s="72" t="s">
        <v>212</v>
      </c>
      <c r="J138" s="73"/>
      <c r="K138" s="72" t="s">
        <v>212</v>
      </c>
      <c r="L138" s="61" t="s">
        <v>17</v>
      </c>
      <c r="M138" s="61" t="s">
        <v>506</v>
      </c>
      <c r="N138" s="119"/>
      <c r="O138" s="113"/>
      <c r="P138" s="117">
        <v>0</v>
      </c>
      <c r="Q138" s="114"/>
      <c r="R138" s="114">
        <v>0</v>
      </c>
      <c r="S138" s="114">
        <v>0</v>
      </c>
      <c r="T138" s="114"/>
      <c r="U138" s="115"/>
      <c r="V138" s="118">
        <f t="shared" si="4"/>
        <v>0</v>
      </c>
      <c r="W138" s="114">
        <f t="shared" si="5"/>
        <v>0</v>
      </c>
      <c r="X138" s="2"/>
    </row>
    <row r="139" spans="1:24" x14ac:dyDescent="0.25">
      <c r="A139" s="61">
        <v>4016</v>
      </c>
      <c r="B139" s="61" t="s">
        <v>213</v>
      </c>
      <c r="G139" s="48">
        <v>1844</v>
      </c>
      <c r="H139" s="32">
        <v>1400</v>
      </c>
      <c r="I139" s="72" t="s">
        <v>214</v>
      </c>
      <c r="J139" s="72">
        <v>210</v>
      </c>
      <c r="K139" s="72" t="s">
        <v>215</v>
      </c>
      <c r="L139" s="61" t="s">
        <v>216</v>
      </c>
      <c r="M139" s="63" t="s">
        <v>507</v>
      </c>
      <c r="N139" s="128">
        <v>1500</v>
      </c>
      <c r="O139" s="113">
        <v>2844</v>
      </c>
      <c r="P139" s="117">
        <v>700</v>
      </c>
      <c r="Q139" s="114">
        <v>1603</v>
      </c>
      <c r="R139" s="114">
        <v>1333</v>
      </c>
      <c r="S139" s="114">
        <v>1208</v>
      </c>
      <c r="T139" s="114">
        <v>578</v>
      </c>
      <c r="U139" s="115"/>
      <c r="V139" s="118">
        <f t="shared" si="4"/>
        <v>1530</v>
      </c>
      <c r="W139" s="114">
        <f t="shared" si="5"/>
        <v>1560.6</v>
      </c>
      <c r="X139" s="2"/>
    </row>
    <row r="140" spans="1:24" ht="37.5" x14ac:dyDescent="0.25">
      <c r="A140" s="61">
        <v>4020</v>
      </c>
      <c r="B140" s="61" t="s">
        <v>59</v>
      </c>
      <c r="G140" s="48">
        <v>627</v>
      </c>
      <c r="H140" s="32">
        <v>3000</v>
      </c>
      <c r="I140" s="72">
        <v>2373</v>
      </c>
      <c r="J140" s="73"/>
      <c r="K140" s="72">
        <v>2373</v>
      </c>
      <c r="L140" s="61" t="s">
        <v>217</v>
      </c>
      <c r="M140" s="63" t="s">
        <v>508</v>
      </c>
      <c r="N140" s="126">
        <v>3000</v>
      </c>
      <c r="O140" s="113">
        <v>3000</v>
      </c>
      <c r="P140" s="117">
        <v>2518</v>
      </c>
      <c r="Q140" s="114">
        <v>2302</v>
      </c>
      <c r="R140" s="114">
        <v>1711</v>
      </c>
      <c r="S140" s="114">
        <v>1635</v>
      </c>
      <c r="T140" s="114">
        <v>1730</v>
      </c>
      <c r="U140" s="115"/>
      <c r="V140" s="118">
        <f t="shared" si="4"/>
        <v>3060</v>
      </c>
      <c r="W140" s="114">
        <f t="shared" si="5"/>
        <v>3121.2</v>
      </c>
      <c r="X140" s="2"/>
    </row>
    <row r="141" spans="1:24" ht="56.25" x14ac:dyDescent="0.25">
      <c r="A141" s="61">
        <v>4042</v>
      </c>
      <c r="B141" s="61" t="s">
        <v>218</v>
      </c>
      <c r="G141" s="48">
        <v>8191</v>
      </c>
      <c r="H141" s="32">
        <v>10000</v>
      </c>
      <c r="I141" s="72">
        <v>1809</v>
      </c>
      <c r="J141" s="72">
        <v>3737</v>
      </c>
      <c r="K141" s="72" t="s">
        <v>219</v>
      </c>
      <c r="L141" s="61" t="s">
        <v>220</v>
      </c>
      <c r="M141" s="63" t="s">
        <v>620</v>
      </c>
      <c r="N141" s="126">
        <v>12000</v>
      </c>
      <c r="O141" s="113">
        <v>14737</v>
      </c>
      <c r="P141" s="117">
        <v>8039</v>
      </c>
      <c r="Q141" s="114">
        <v>5139</v>
      </c>
      <c r="R141" s="114">
        <v>1844</v>
      </c>
      <c r="S141" s="114">
        <v>2207</v>
      </c>
      <c r="T141" s="114">
        <v>6102</v>
      </c>
      <c r="U141" s="115"/>
      <c r="V141" s="118">
        <f t="shared" si="4"/>
        <v>12240</v>
      </c>
      <c r="W141" s="114">
        <f t="shared" si="5"/>
        <v>12484.8</v>
      </c>
      <c r="X141" s="2"/>
    </row>
    <row r="142" spans="1:24" x14ac:dyDescent="0.25">
      <c r="A142" s="80">
        <v>4044</v>
      </c>
      <c r="B142" s="80" t="s">
        <v>221</v>
      </c>
      <c r="C142" s="85"/>
      <c r="D142" s="85"/>
      <c r="E142" s="85"/>
      <c r="F142" s="85"/>
      <c r="G142" s="48">
        <v>4988</v>
      </c>
      <c r="H142" s="52">
        <v>6000</v>
      </c>
      <c r="I142" s="79">
        <v>1012</v>
      </c>
      <c r="J142" s="81"/>
      <c r="K142" s="79">
        <v>1012</v>
      </c>
      <c r="L142" s="80" t="s">
        <v>222</v>
      </c>
      <c r="M142" s="61" t="s">
        <v>509</v>
      </c>
      <c r="N142" s="119">
        <v>7000</v>
      </c>
      <c r="O142" s="113">
        <v>7988</v>
      </c>
      <c r="P142" s="117">
        <v>5821</v>
      </c>
      <c r="Q142" s="114">
        <v>5313</v>
      </c>
      <c r="R142" s="114">
        <v>5437</v>
      </c>
      <c r="S142" s="114">
        <v>3245</v>
      </c>
      <c r="T142" s="114">
        <v>5260</v>
      </c>
      <c r="U142" s="115"/>
      <c r="V142" s="118">
        <f t="shared" si="4"/>
        <v>7140</v>
      </c>
      <c r="W142" s="114">
        <f t="shared" si="5"/>
        <v>7282.8</v>
      </c>
      <c r="X142" s="2"/>
    </row>
    <row r="143" spans="1:24" x14ac:dyDescent="0.25">
      <c r="A143" s="80">
        <v>4045</v>
      </c>
      <c r="B143" s="80" t="s">
        <v>223</v>
      </c>
      <c r="C143" s="85"/>
      <c r="D143" s="85"/>
      <c r="E143" s="85"/>
      <c r="F143" s="85"/>
      <c r="G143" s="48">
        <v>303</v>
      </c>
      <c r="H143" s="52">
        <v>1000</v>
      </c>
      <c r="I143" s="79">
        <v>697</v>
      </c>
      <c r="J143" s="81"/>
      <c r="K143" s="79">
        <v>697</v>
      </c>
      <c r="L143" s="80" t="s">
        <v>224</v>
      </c>
      <c r="M143" s="61"/>
      <c r="N143" s="119">
        <v>1000</v>
      </c>
      <c r="O143" s="113">
        <v>1000</v>
      </c>
      <c r="P143" s="117">
        <v>1696</v>
      </c>
      <c r="Q143" s="114">
        <v>1037</v>
      </c>
      <c r="R143" s="114">
        <v>149</v>
      </c>
      <c r="S143" s="114">
        <v>387</v>
      </c>
      <c r="T143" s="114"/>
      <c r="U143" s="115"/>
      <c r="V143" s="118">
        <f t="shared" si="4"/>
        <v>1020</v>
      </c>
      <c r="W143" s="114">
        <f t="shared" si="5"/>
        <v>1040.4000000000001</v>
      </c>
      <c r="X143" s="2"/>
    </row>
    <row r="144" spans="1:24" x14ac:dyDescent="0.25">
      <c r="A144" s="80">
        <v>4068</v>
      </c>
      <c r="B144" s="80" t="s">
        <v>567</v>
      </c>
      <c r="C144" s="85"/>
      <c r="D144" s="85"/>
      <c r="E144" s="85"/>
      <c r="F144" s="85"/>
      <c r="G144" s="48"/>
      <c r="H144" s="52"/>
      <c r="I144" s="79"/>
      <c r="J144" s="81"/>
      <c r="K144" s="79"/>
      <c r="L144" s="80"/>
      <c r="M144" s="61"/>
      <c r="N144" s="119"/>
      <c r="O144" s="113"/>
      <c r="P144" s="117"/>
      <c r="Q144" s="114"/>
      <c r="R144" s="114"/>
      <c r="S144" s="114"/>
      <c r="T144" s="114">
        <v>2730</v>
      </c>
      <c r="U144" s="115"/>
      <c r="V144" s="118">
        <f t="shared" si="4"/>
        <v>0</v>
      </c>
      <c r="W144" s="114">
        <f t="shared" si="5"/>
        <v>0</v>
      </c>
      <c r="X144" s="2"/>
    </row>
    <row r="145" spans="1:24" x14ac:dyDescent="0.25">
      <c r="A145" s="80">
        <v>4178</v>
      </c>
      <c r="B145" s="80" t="s">
        <v>225</v>
      </c>
      <c r="C145" s="85"/>
      <c r="D145" s="85"/>
      <c r="E145" s="85"/>
      <c r="F145" s="85"/>
      <c r="G145" s="48">
        <v>0</v>
      </c>
      <c r="H145" s="52">
        <v>0</v>
      </c>
      <c r="I145" s="79">
        <v>0</v>
      </c>
      <c r="J145" s="81"/>
      <c r="K145" s="79">
        <v>0</v>
      </c>
      <c r="L145" s="80" t="s">
        <v>17</v>
      </c>
      <c r="M145" s="61"/>
      <c r="N145" s="119"/>
      <c r="O145" s="113">
        <v>0</v>
      </c>
      <c r="P145" s="117">
        <v>4537</v>
      </c>
      <c r="Q145" s="114">
        <v>4001</v>
      </c>
      <c r="R145" s="114">
        <v>1715</v>
      </c>
      <c r="S145" s="114">
        <v>2199</v>
      </c>
      <c r="T145" s="114">
        <v>1583</v>
      </c>
      <c r="U145" s="115"/>
      <c r="V145" s="118">
        <f t="shared" si="4"/>
        <v>0</v>
      </c>
      <c r="W145" s="114">
        <f t="shared" si="5"/>
        <v>0</v>
      </c>
      <c r="X145" s="2"/>
    </row>
    <row r="146" spans="1:24" x14ac:dyDescent="0.25">
      <c r="A146" s="154" t="s">
        <v>226</v>
      </c>
      <c r="B146" s="154"/>
      <c r="C146" s="154"/>
      <c r="D146" s="154"/>
      <c r="E146" s="154"/>
      <c r="F146" s="154"/>
      <c r="G146" s="107">
        <v>204039</v>
      </c>
      <c r="H146" s="107">
        <v>402400</v>
      </c>
      <c r="I146" s="108">
        <v>198361</v>
      </c>
      <c r="J146" s="108">
        <v>4212</v>
      </c>
      <c r="K146" s="108">
        <v>194150</v>
      </c>
      <c r="L146" s="96" t="s">
        <v>227</v>
      </c>
      <c r="M146" s="96"/>
      <c r="N146" s="129">
        <f>SUM(N134:N145)</f>
        <v>417994.52</v>
      </c>
      <c r="O146" s="129">
        <f>SUM(O134:O145)</f>
        <v>408521.5</v>
      </c>
      <c r="P146" s="117"/>
      <c r="Q146" s="114"/>
      <c r="R146" s="114"/>
      <c r="S146" s="114"/>
      <c r="T146" s="114"/>
      <c r="U146" s="115"/>
      <c r="V146" s="141">
        <f>SUM(V134:V145)</f>
        <v>426354.41039999999</v>
      </c>
      <c r="W146" s="141">
        <f>SUM(W134:W145)</f>
        <v>434881.49860799999</v>
      </c>
      <c r="X146" s="2"/>
    </row>
    <row r="147" spans="1:24" x14ac:dyDescent="0.25">
      <c r="A147" s="68"/>
      <c r="B147" s="68"/>
      <c r="C147" s="74" t="s">
        <v>228</v>
      </c>
      <c r="D147" s="68"/>
      <c r="E147" s="68"/>
      <c r="F147" s="68"/>
      <c r="G147" s="67"/>
      <c r="H147" s="67"/>
      <c r="I147" s="75"/>
      <c r="J147" s="75"/>
      <c r="K147" s="75"/>
      <c r="L147" s="68"/>
      <c r="M147" s="68"/>
      <c r="N147" s="122"/>
      <c r="O147" s="122"/>
      <c r="P147" s="122"/>
      <c r="Q147" s="122"/>
      <c r="R147" s="122"/>
      <c r="S147" s="122"/>
      <c r="T147" s="122"/>
      <c r="U147" s="122"/>
      <c r="V147" s="123">
        <f t="shared" si="4"/>
        <v>0</v>
      </c>
      <c r="W147" s="122">
        <f t="shared" si="5"/>
        <v>0</v>
      </c>
      <c r="X147" s="2"/>
    </row>
    <row r="148" spans="1:24" x14ac:dyDescent="0.25">
      <c r="A148" s="69"/>
      <c r="B148" s="69"/>
      <c r="C148" s="69"/>
      <c r="D148" s="69"/>
      <c r="E148" s="69"/>
      <c r="F148" s="69"/>
      <c r="G148" s="103" t="s">
        <v>229</v>
      </c>
      <c r="H148" s="103" t="s">
        <v>230</v>
      </c>
      <c r="I148" s="104" t="s">
        <v>231</v>
      </c>
      <c r="J148" s="105"/>
      <c r="K148" s="105"/>
      <c r="L148" s="69"/>
      <c r="M148" s="106"/>
      <c r="N148" s="34">
        <f>N131-N146</f>
        <v>-417994.52</v>
      </c>
      <c r="O148" s="34">
        <f>O131-O146</f>
        <v>-408521.5</v>
      </c>
      <c r="P148" s="119"/>
      <c r="Q148" s="34"/>
      <c r="R148" s="34"/>
      <c r="S148" s="34"/>
      <c r="T148" s="34"/>
      <c r="U148" s="34"/>
      <c r="V148" s="116">
        <f>SUM(V133-V146)</f>
        <v>-426354.41039999999</v>
      </c>
      <c r="W148" s="116">
        <f>SUM(W133-W146)</f>
        <v>-434881.49860799999</v>
      </c>
      <c r="X148" s="2"/>
    </row>
    <row r="149" spans="1:24" x14ac:dyDescent="0.25">
      <c r="A149" s="133">
        <v>301</v>
      </c>
      <c r="B149" s="133" t="s">
        <v>232</v>
      </c>
      <c r="C149" s="134"/>
      <c r="D149" s="134"/>
      <c r="E149" s="135"/>
      <c r="F149" s="135"/>
      <c r="G149" s="136"/>
      <c r="H149" s="136"/>
      <c r="I149" s="137"/>
      <c r="J149" s="137"/>
      <c r="K149" s="137"/>
      <c r="L149" s="135"/>
      <c r="M149" s="135"/>
      <c r="N149" s="138"/>
      <c r="O149" s="138"/>
      <c r="P149" s="138"/>
      <c r="Q149" s="138"/>
      <c r="R149" s="138"/>
      <c r="S149" s="138"/>
      <c r="T149" s="138"/>
      <c r="U149" s="138"/>
      <c r="V149" s="139">
        <f t="shared" si="4"/>
        <v>0</v>
      </c>
      <c r="W149" s="138">
        <f t="shared" si="5"/>
        <v>0</v>
      </c>
      <c r="X149" s="2"/>
    </row>
    <row r="150" spans="1:24" x14ac:dyDescent="0.25">
      <c r="A150" s="61">
        <v>1014</v>
      </c>
      <c r="B150" s="61" t="s">
        <v>549</v>
      </c>
      <c r="G150" s="49"/>
      <c r="H150" s="6"/>
      <c r="I150" s="73"/>
      <c r="J150" s="73"/>
      <c r="K150" s="73"/>
      <c r="N150" s="34"/>
      <c r="O150" s="113"/>
      <c r="P150" s="114"/>
      <c r="Q150" s="114"/>
      <c r="R150" s="114">
        <v>166</v>
      </c>
      <c r="S150" s="114">
        <v>64</v>
      </c>
      <c r="T150" s="114">
        <v>2111</v>
      </c>
      <c r="U150" s="115"/>
      <c r="V150" s="118">
        <f t="shared" si="4"/>
        <v>0</v>
      </c>
      <c r="W150" s="114">
        <f t="shared" si="5"/>
        <v>0</v>
      </c>
      <c r="X150" s="2"/>
    </row>
    <row r="151" spans="1:24" ht="37.5" x14ac:dyDescent="0.25">
      <c r="A151" s="61">
        <v>1019</v>
      </c>
      <c r="B151" s="61" t="s">
        <v>184</v>
      </c>
      <c r="G151" s="48">
        <v>0</v>
      </c>
      <c r="H151" s="32">
        <v>0</v>
      </c>
      <c r="I151" s="72">
        <v>0</v>
      </c>
      <c r="J151" s="73"/>
      <c r="K151" s="73"/>
      <c r="L151" s="61" t="s">
        <v>17</v>
      </c>
      <c r="M151" s="63" t="s">
        <v>532</v>
      </c>
      <c r="N151" s="127">
        <v>31252</v>
      </c>
      <c r="O151" s="113">
        <v>31252</v>
      </c>
      <c r="P151" s="117">
        <v>31252</v>
      </c>
      <c r="Q151" s="114">
        <v>0</v>
      </c>
      <c r="R151" s="114">
        <v>0</v>
      </c>
      <c r="S151" s="114"/>
      <c r="T151" s="114"/>
      <c r="U151" s="115"/>
      <c r="V151" s="118">
        <v>18751.2</v>
      </c>
      <c r="W151" s="114">
        <v>18751.2</v>
      </c>
      <c r="X151" s="2"/>
    </row>
    <row r="152" spans="1:24" x14ac:dyDescent="0.25">
      <c r="A152" s="61">
        <v>1028</v>
      </c>
      <c r="B152" s="61" t="s">
        <v>233</v>
      </c>
      <c r="G152" s="48">
        <v>0</v>
      </c>
      <c r="H152" s="32">
        <v>0</v>
      </c>
      <c r="I152" s="72">
        <v>0</v>
      </c>
      <c r="J152" s="73"/>
      <c r="K152" s="73"/>
      <c r="L152" s="61" t="s">
        <v>17</v>
      </c>
      <c r="M152" s="61"/>
      <c r="N152" s="119">
        <v>0</v>
      </c>
      <c r="O152" s="113"/>
      <c r="P152" s="117">
        <v>13664</v>
      </c>
      <c r="Q152" s="114">
        <v>4959</v>
      </c>
      <c r="R152" s="114">
        <v>0</v>
      </c>
      <c r="S152" s="114"/>
      <c r="T152" s="114"/>
      <c r="U152" s="115"/>
      <c r="V152" s="118">
        <f t="shared" si="4"/>
        <v>0</v>
      </c>
      <c r="W152" s="114">
        <f t="shared" si="5"/>
        <v>0</v>
      </c>
      <c r="X152" s="2"/>
    </row>
    <row r="153" spans="1:24" x14ac:dyDescent="0.25">
      <c r="A153" s="61">
        <v>1037</v>
      </c>
      <c r="B153" s="61" t="s">
        <v>234</v>
      </c>
      <c r="G153" s="48">
        <v>1737</v>
      </c>
      <c r="H153" s="32">
        <v>2500</v>
      </c>
      <c r="I153" s="72">
        <v>763</v>
      </c>
      <c r="J153" s="73"/>
      <c r="K153" s="73"/>
      <c r="L153" s="61" t="s">
        <v>235</v>
      </c>
      <c r="M153" s="61"/>
      <c r="N153" s="119">
        <v>2500</v>
      </c>
      <c r="O153" s="113">
        <v>2500</v>
      </c>
      <c r="P153" s="117">
        <v>2592</v>
      </c>
      <c r="Q153" s="114">
        <v>0</v>
      </c>
      <c r="R153" s="114">
        <v>3829</v>
      </c>
      <c r="S153" s="114">
        <v>1268</v>
      </c>
      <c r="T153" s="114">
        <v>2938</v>
      </c>
      <c r="U153" s="115"/>
      <c r="V153" s="118">
        <f t="shared" si="4"/>
        <v>2550</v>
      </c>
      <c r="W153" s="114">
        <f t="shared" si="5"/>
        <v>2601</v>
      </c>
      <c r="X153" s="2"/>
    </row>
    <row r="154" spans="1:24" x14ac:dyDescent="0.25">
      <c r="A154" s="61">
        <v>1039</v>
      </c>
      <c r="B154" s="61" t="s">
        <v>236</v>
      </c>
      <c r="G154" s="48">
        <v>0</v>
      </c>
      <c r="H154" s="32">
        <v>0</v>
      </c>
      <c r="I154" s="72">
        <v>0</v>
      </c>
      <c r="J154" s="73"/>
      <c r="K154" s="73"/>
      <c r="L154" s="61" t="s">
        <v>17</v>
      </c>
      <c r="M154" s="61"/>
      <c r="N154" s="119">
        <v>0</v>
      </c>
      <c r="O154" s="113"/>
      <c r="P154" s="117">
        <v>674</v>
      </c>
      <c r="Q154" s="114">
        <v>0</v>
      </c>
      <c r="R154" s="114"/>
      <c r="S154" s="114">
        <v>18</v>
      </c>
      <c r="T154" s="114">
        <v>17</v>
      </c>
      <c r="U154" s="115"/>
      <c r="V154" s="118">
        <f t="shared" si="4"/>
        <v>0</v>
      </c>
      <c r="W154" s="114">
        <f t="shared" si="5"/>
        <v>0</v>
      </c>
      <c r="X154" s="2"/>
    </row>
    <row r="155" spans="1:24" x14ac:dyDescent="0.25">
      <c r="A155" s="61">
        <v>1040</v>
      </c>
      <c r="B155" s="61" t="s">
        <v>237</v>
      </c>
      <c r="G155" s="48">
        <v>667</v>
      </c>
      <c r="H155" s="32">
        <v>0</v>
      </c>
      <c r="I155" s="72" t="s">
        <v>238</v>
      </c>
      <c r="J155" s="73"/>
      <c r="K155" s="73"/>
      <c r="L155" s="61" t="s">
        <v>17</v>
      </c>
      <c r="M155" s="61"/>
      <c r="N155" s="119"/>
      <c r="O155" s="113"/>
      <c r="P155" s="117">
        <v>667</v>
      </c>
      <c r="Q155" s="114">
        <v>0</v>
      </c>
      <c r="R155" s="114">
        <v>1242</v>
      </c>
      <c r="S155" s="114">
        <v>0</v>
      </c>
      <c r="T155" s="114">
        <v>1100</v>
      </c>
      <c r="U155" s="115"/>
      <c r="V155" s="118">
        <f t="shared" si="4"/>
        <v>0</v>
      </c>
      <c r="W155" s="114">
        <f t="shared" si="5"/>
        <v>0</v>
      </c>
      <c r="X155" s="2"/>
    </row>
    <row r="156" spans="1:24" x14ac:dyDescent="0.25">
      <c r="A156" s="57" t="s">
        <v>538</v>
      </c>
      <c r="B156" s="61" t="s">
        <v>539</v>
      </c>
      <c r="G156" s="49"/>
      <c r="H156" s="6"/>
      <c r="I156" s="73"/>
      <c r="J156" s="73"/>
      <c r="K156" s="73"/>
      <c r="M156" s="57" t="s">
        <v>621</v>
      </c>
      <c r="N156" s="34">
        <v>800</v>
      </c>
      <c r="O156" s="113"/>
      <c r="P156" s="114"/>
      <c r="Q156" s="114"/>
      <c r="R156" s="114"/>
      <c r="S156" s="114"/>
      <c r="T156" s="114"/>
      <c r="U156" s="115"/>
      <c r="V156" s="118">
        <f t="shared" si="4"/>
        <v>816</v>
      </c>
      <c r="W156" s="114">
        <f t="shared" si="5"/>
        <v>832.32</v>
      </c>
      <c r="X156" s="2"/>
    </row>
    <row r="157" spans="1:24" x14ac:dyDescent="0.25">
      <c r="A157" s="153" t="s">
        <v>239</v>
      </c>
      <c r="B157" s="153"/>
      <c r="C157" s="153"/>
      <c r="D157" s="153"/>
      <c r="E157" s="153"/>
      <c r="F157" s="153"/>
      <c r="G157" s="107">
        <v>2403</v>
      </c>
      <c r="H157" s="107">
        <v>2500</v>
      </c>
      <c r="I157" s="108">
        <v>97</v>
      </c>
      <c r="J157" s="109"/>
      <c r="K157" s="109"/>
      <c r="L157" s="110" t="s">
        <v>240</v>
      </c>
      <c r="M157" s="96"/>
      <c r="N157" s="129">
        <f>SUM(N151:N156)</f>
        <v>34552</v>
      </c>
      <c r="O157" s="129">
        <f>SUM(O151:O156)</f>
        <v>33752</v>
      </c>
      <c r="P157" s="117"/>
      <c r="Q157" s="114"/>
      <c r="R157" s="114"/>
      <c r="S157" s="114"/>
      <c r="T157" s="114"/>
      <c r="U157" s="115"/>
      <c r="V157" s="141">
        <f>SUM(V150:V156)</f>
        <v>22117.200000000001</v>
      </c>
      <c r="W157" s="141">
        <f>SUM(W150:W156)</f>
        <v>22184.52</v>
      </c>
      <c r="X157" s="2"/>
    </row>
    <row r="158" spans="1:24" x14ac:dyDescent="0.25">
      <c r="A158" s="61">
        <v>4036</v>
      </c>
      <c r="B158" s="61" t="s">
        <v>129</v>
      </c>
      <c r="G158" s="48">
        <v>0</v>
      </c>
      <c r="H158" s="32">
        <v>0</v>
      </c>
      <c r="I158" s="72">
        <v>0</v>
      </c>
      <c r="J158" s="73"/>
      <c r="K158" s="72">
        <v>0</v>
      </c>
      <c r="L158" s="61" t="s">
        <v>17</v>
      </c>
      <c r="M158" s="61"/>
      <c r="N158" s="119">
        <v>0</v>
      </c>
      <c r="O158" s="113">
        <v>0</v>
      </c>
      <c r="P158" s="117" t="s">
        <v>241</v>
      </c>
      <c r="Q158" s="114">
        <v>0</v>
      </c>
      <c r="R158" s="114">
        <v>0</v>
      </c>
      <c r="S158" s="114"/>
      <c r="T158" s="114"/>
      <c r="U158" s="115"/>
      <c r="V158" s="118">
        <f t="shared" si="4"/>
        <v>0</v>
      </c>
      <c r="W158" s="114">
        <f t="shared" si="5"/>
        <v>0</v>
      </c>
      <c r="X158" s="2"/>
    </row>
    <row r="159" spans="1:24" x14ac:dyDescent="0.25">
      <c r="A159" s="61">
        <v>4037</v>
      </c>
      <c r="B159" s="61" t="s">
        <v>242</v>
      </c>
      <c r="G159" s="48">
        <v>0</v>
      </c>
      <c r="H159" s="32">
        <v>0</v>
      </c>
      <c r="I159" s="72">
        <v>0</v>
      </c>
      <c r="J159" s="73"/>
      <c r="K159" s="72">
        <v>0</v>
      </c>
      <c r="L159" s="61" t="s">
        <v>17</v>
      </c>
      <c r="M159" s="61"/>
      <c r="N159" s="119">
        <v>0</v>
      </c>
      <c r="O159" s="113">
        <v>0</v>
      </c>
      <c r="P159" s="117">
        <v>670</v>
      </c>
      <c r="Q159" s="114">
        <v>0</v>
      </c>
      <c r="R159" s="114">
        <v>0</v>
      </c>
      <c r="S159" s="114"/>
      <c r="T159" s="114"/>
      <c r="U159" s="115"/>
      <c r="V159" s="118">
        <f t="shared" si="4"/>
        <v>0</v>
      </c>
      <c r="W159" s="114">
        <f t="shared" si="5"/>
        <v>0</v>
      </c>
      <c r="X159" s="2"/>
    </row>
    <row r="160" spans="1:24" x14ac:dyDescent="0.25">
      <c r="A160" s="61">
        <v>4045</v>
      </c>
      <c r="B160" s="61" t="s">
        <v>223</v>
      </c>
      <c r="G160" s="48">
        <v>0</v>
      </c>
      <c r="H160" s="32">
        <v>0</v>
      </c>
      <c r="I160" s="72">
        <v>0</v>
      </c>
      <c r="J160" s="73"/>
      <c r="K160" s="72">
        <v>0</v>
      </c>
      <c r="L160" s="61" t="s">
        <v>17</v>
      </c>
      <c r="M160" s="61"/>
      <c r="N160" s="119">
        <v>0</v>
      </c>
      <c r="O160" s="113">
        <v>0</v>
      </c>
      <c r="P160" s="117" t="s">
        <v>243</v>
      </c>
      <c r="Q160" s="114">
        <v>0</v>
      </c>
      <c r="R160" s="114">
        <v>0</v>
      </c>
      <c r="S160" s="114"/>
      <c r="T160" s="114"/>
      <c r="U160" s="115"/>
      <c r="V160" s="118">
        <f t="shared" si="4"/>
        <v>0</v>
      </c>
      <c r="W160" s="114">
        <f t="shared" si="5"/>
        <v>0</v>
      </c>
      <c r="X160" s="2"/>
    </row>
    <row r="161" spans="1:24" x14ac:dyDescent="0.25">
      <c r="A161" s="61">
        <v>4048</v>
      </c>
      <c r="B161" s="61" t="s">
        <v>244</v>
      </c>
      <c r="G161" s="48">
        <v>12346</v>
      </c>
      <c r="H161" s="32">
        <v>0</v>
      </c>
      <c r="I161" s="72" t="s">
        <v>245</v>
      </c>
      <c r="J161" s="72">
        <v>4580</v>
      </c>
      <c r="K161" s="72" t="s">
        <v>246</v>
      </c>
      <c r="L161" s="61" t="s">
        <v>17</v>
      </c>
      <c r="M161" s="61" t="s">
        <v>510</v>
      </c>
      <c r="N161" s="127">
        <v>31252</v>
      </c>
      <c r="O161" s="113">
        <v>31252</v>
      </c>
      <c r="P161" s="117">
        <v>28079</v>
      </c>
      <c r="Q161" s="114">
        <v>0</v>
      </c>
      <c r="R161" s="114">
        <v>0</v>
      </c>
      <c r="S161" s="114"/>
      <c r="T161" s="114"/>
      <c r="U161" s="115"/>
      <c r="V161" s="118">
        <f t="shared" si="4"/>
        <v>31877.040000000001</v>
      </c>
      <c r="W161" s="114">
        <f t="shared" si="5"/>
        <v>32514.5808</v>
      </c>
      <c r="X161" s="2"/>
    </row>
    <row r="162" spans="1:24" x14ac:dyDescent="0.25">
      <c r="A162" s="61">
        <v>4126</v>
      </c>
      <c r="B162" s="61" t="s">
        <v>247</v>
      </c>
      <c r="G162" s="48">
        <v>10</v>
      </c>
      <c r="H162" s="32">
        <v>21</v>
      </c>
      <c r="I162" s="72">
        <v>11</v>
      </c>
      <c r="J162" s="73"/>
      <c r="K162" s="72">
        <v>11</v>
      </c>
      <c r="L162" s="61" t="s">
        <v>208</v>
      </c>
      <c r="M162" s="61" t="s">
        <v>622</v>
      </c>
      <c r="N162" s="119">
        <v>21</v>
      </c>
      <c r="O162" s="113">
        <v>11</v>
      </c>
      <c r="P162" s="117">
        <v>427</v>
      </c>
      <c r="Q162" s="114">
        <v>10</v>
      </c>
      <c r="R162" s="114">
        <v>0</v>
      </c>
      <c r="S162" s="114">
        <v>436</v>
      </c>
      <c r="T162" s="114">
        <v>0</v>
      </c>
      <c r="U162" s="115"/>
      <c r="V162" s="118">
        <f t="shared" si="4"/>
        <v>21.42</v>
      </c>
      <c r="W162" s="114">
        <f t="shared" si="5"/>
        <v>21.848400000000002</v>
      </c>
      <c r="X162" s="2"/>
    </row>
    <row r="163" spans="1:24" x14ac:dyDescent="0.25">
      <c r="A163" s="61">
        <v>4154</v>
      </c>
      <c r="B163" s="61" t="s">
        <v>565</v>
      </c>
      <c r="G163" s="48"/>
      <c r="H163" s="32"/>
      <c r="I163" s="72"/>
      <c r="J163" s="73"/>
      <c r="K163" s="72"/>
      <c r="L163" s="61"/>
      <c r="M163" s="61"/>
      <c r="N163" s="119"/>
      <c r="O163" s="113"/>
      <c r="P163" s="117"/>
      <c r="Q163" s="114"/>
      <c r="R163" s="114"/>
      <c r="S163" s="114">
        <v>29335</v>
      </c>
      <c r="T163" s="114">
        <v>45246</v>
      </c>
      <c r="U163" s="115"/>
      <c r="V163" s="118">
        <f t="shared" si="4"/>
        <v>0</v>
      </c>
      <c r="W163" s="114">
        <f t="shared" si="5"/>
        <v>0</v>
      </c>
      <c r="X163" s="2"/>
    </row>
    <row r="164" spans="1:24" x14ac:dyDescent="0.25">
      <c r="A164" s="61">
        <v>4175</v>
      </c>
      <c r="B164" s="61" t="s">
        <v>248</v>
      </c>
      <c r="G164" s="48">
        <v>5409</v>
      </c>
      <c r="H164" s="32">
        <v>14500</v>
      </c>
      <c r="I164" s="72">
        <v>9091</v>
      </c>
      <c r="J164" s="72">
        <v>24</v>
      </c>
      <c r="K164" s="72">
        <v>9067</v>
      </c>
      <c r="L164" s="61" t="s">
        <v>249</v>
      </c>
      <c r="M164" s="61"/>
      <c r="N164" s="119">
        <v>14500</v>
      </c>
      <c r="O164" s="113">
        <v>14500</v>
      </c>
      <c r="P164" s="117">
        <v>13562</v>
      </c>
      <c r="Q164" s="114">
        <v>11617</v>
      </c>
      <c r="R164" s="114">
        <v>9497</v>
      </c>
      <c r="S164" s="114">
        <v>3111</v>
      </c>
      <c r="T164" s="114">
        <v>4282</v>
      </c>
      <c r="U164" s="115"/>
      <c r="V164" s="118">
        <f t="shared" si="4"/>
        <v>14790</v>
      </c>
      <c r="W164" s="114">
        <f t="shared" si="5"/>
        <v>15085.8</v>
      </c>
      <c r="X164" s="2"/>
    </row>
    <row r="165" spans="1:24" ht="56.25" x14ac:dyDescent="0.25">
      <c r="A165" s="61">
        <v>4190</v>
      </c>
      <c r="B165" s="61" t="s">
        <v>250</v>
      </c>
      <c r="G165" s="48">
        <v>199294</v>
      </c>
      <c r="H165" s="32">
        <v>350000</v>
      </c>
      <c r="I165" s="72">
        <v>150706</v>
      </c>
      <c r="J165" s="72">
        <v>600</v>
      </c>
      <c r="K165" s="72">
        <v>150106</v>
      </c>
      <c r="L165" s="61" t="s">
        <v>193</v>
      </c>
      <c r="M165" s="63" t="s">
        <v>511</v>
      </c>
      <c r="N165" s="126">
        <v>400000</v>
      </c>
      <c r="O165" s="113">
        <v>463981</v>
      </c>
      <c r="P165" s="117">
        <v>494339</v>
      </c>
      <c r="Q165" s="114">
        <v>301981</v>
      </c>
      <c r="R165" s="114">
        <v>334454</v>
      </c>
      <c r="S165" s="114">
        <v>345532</v>
      </c>
      <c r="T165" s="114">
        <v>327837</v>
      </c>
      <c r="U165" s="115"/>
      <c r="V165" s="118">
        <f t="shared" si="4"/>
        <v>408000</v>
      </c>
      <c r="W165" s="114">
        <f t="shared" si="5"/>
        <v>416160</v>
      </c>
      <c r="X165" s="2"/>
    </row>
    <row r="166" spans="1:24" x14ac:dyDescent="0.25">
      <c r="A166" s="61">
        <v>4204</v>
      </c>
      <c r="B166" s="61" t="s">
        <v>251</v>
      </c>
      <c r="G166" s="48">
        <v>0</v>
      </c>
      <c r="H166" s="32">
        <v>250</v>
      </c>
      <c r="I166" s="72">
        <v>250</v>
      </c>
      <c r="J166" s="73"/>
      <c r="K166" s="72">
        <v>250</v>
      </c>
      <c r="L166" s="61" t="s">
        <v>17</v>
      </c>
      <c r="M166" s="61"/>
      <c r="N166" s="119">
        <v>250</v>
      </c>
      <c r="O166" s="113">
        <v>250</v>
      </c>
      <c r="P166" s="117">
        <v>163</v>
      </c>
      <c r="Q166" s="114">
        <v>77</v>
      </c>
      <c r="R166" s="114">
        <v>201</v>
      </c>
      <c r="S166" s="114">
        <v>58</v>
      </c>
      <c r="T166" s="114">
        <v>0</v>
      </c>
      <c r="U166" s="115"/>
      <c r="V166" s="118">
        <f t="shared" si="4"/>
        <v>255</v>
      </c>
      <c r="W166" s="114">
        <f t="shared" si="5"/>
        <v>260.10000000000002</v>
      </c>
      <c r="X166" s="2"/>
    </row>
    <row r="167" spans="1:24" x14ac:dyDescent="0.25">
      <c r="A167" s="153" t="s">
        <v>252</v>
      </c>
      <c r="B167" s="153"/>
      <c r="C167" s="153"/>
      <c r="D167" s="153"/>
      <c r="E167" s="153"/>
      <c r="F167" s="153"/>
      <c r="G167" s="107">
        <v>217059</v>
      </c>
      <c r="H167" s="107">
        <v>364771</v>
      </c>
      <c r="I167" s="108">
        <v>147712</v>
      </c>
      <c r="J167" s="108">
        <v>5204</v>
      </c>
      <c r="K167" s="108">
        <v>142508</v>
      </c>
      <c r="L167" s="110" t="s">
        <v>253</v>
      </c>
      <c r="M167" s="96"/>
      <c r="N167" s="129">
        <f>SUM(N158:N166)</f>
        <v>446023</v>
      </c>
      <c r="O167" s="129">
        <f>SUM(O158:O166)</f>
        <v>509994</v>
      </c>
      <c r="P167" s="117"/>
      <c r="Q167" s="114"/>
      <c r="R167" s="114"/>
      <c r="S167" s="114"/>
      <c r="T167" s="114"/>
      <c r="U167" s="115"/>
      <c r="V167" s="141">
        <f>SUM(V158:V166)</f>
        <v>454943.46</v>
      </c>
      <c r="W167" s="141">
        <f>SUM(W158:W166)</f>
        <v>464042.32919999998</v>
      </c>
      <c r="X167" s="2"/>
    </row>
    <row r="168" spans="1:24" x14ac:dyDescent="0.25">
      <c r="A168" s="68"/>
      <c r="B168" s="68"/>
      <c r="C168" s="74" t="s">
        <v>43</v>
      </c>
      <c r="D168" s="68"/>
      <c r="E168" s="68"/>
      <c r="F168" s="68"/>
      <c r="G168" s="67"/>
      <c r="H168" s="67"/>
      <c r="I168" s="75"/>
      <c r="J168" s="75"/>
      <c r="K168" s="75"/>
      <c r="L168" s="68"/>
      <c r="M168" s="68"/>
      <c r="N168" s="122"/>
      <c r="O168" s="122"/>
      <c r="P168" s="122"/>
      <c r="Q168" s="122"/>
      <c r="R168" s="122"/>
      <c r="S168" s="122"/>
      <c r="T168" s="122"/>
      <c r="U168" s="122"/>
      <c r="V168" s="123">
        <f t="shared" si="4"/>
        <v>0</v>
      </c>
      <c r="W168" s="122">
        <f t="shared" si="5"/>
        <v>0</v>
      </c>
      <c r="X168" s="2"/>
    </row>
    <row r="169" spans="1:24" x14ac:dyDescent="0.25">
      <c r="A169" s="69"/>
      <c r="B169" s="69"/>
      <c r="C169" s="69"/>
      <c r="D169" s="69"/>
      <c r="E169" s="69"/>
      <c r="F169" s="69"/>
      <c r="G169" s="103" t="s">
        <v>254</v>
      </c>
      <c r="H169" s="103" t="s">
        <v>255</v>
      </c>
      <c r="I169" s="104" t="s">
        <v>256</v>
      </c>
      <c r="J169" s="78"/>
      <c r="K169" s="78"/>
      <c r="L169" s="69"/>
      <c r="M169" s="106"/>
      <c r="N169" s="132">
        <f>SUM(N157-N167)</f>
        <v>-411471</v>
      </c>
      <c r="O169" s="132">
        <f>SUM(O157-O167)</f>
        <v>-476242</v>
      </c>
      <c r="P169" s="119"/>
      <c r="Q169" s="34"/>
      <c r="R169" s="34"/>
      <c r="S169" s="34"/>
      <c r="T169" s="34"/>
      <c r="U169" s="34"/>
      <c r="V169" s="141">
        <f>SUM(V157-V167)</f>
        <v>-432826.26</v>
      </c>
      <c r="W169" s="141">
        <f>SUM(W157-W167)</f>
        <v>-441857.80919999996</v>
      </c>
      <c r="X169" s="2"/>
    </row>
    <row r="170" spans="1:24" x14ac:dyDescent="0.25">
      <c r="A170" s="133">
        <v>305</v>
      </c>
      <c r="B170" s="133" t="s">
        <v>257</v>
      </c>
      <c r="C170" s="134"/>
      <c r="D170" s="135"/>
      <c r="E170" s="135"/>
      <c r="F170" s="135"/>
      <c r="G170" s="136"/>
      <c r="H170" s="136"/>
      <c r="I170" s="137"/>
      <c r="J170" s="137"/>
      <c r="K170" s="137"/>
      <c r="L170" s="135"/>
      <c r="M170" s="135"/>
      <c r="N170" s="138"/>
      <c r="O170" s="138"/>
      <c r="P170" s="138"/>
      <c r="Q170" s="138"/>
      <c r="R170" s="138"/>
      <c r="S170" s="138"/>
      <c r="T170" s="138"/>
      <c r="U170" s="138"/>
      <c r="V170" s="139">
        <f t="shared" si="4"/>
        <v>0</v>
      </c>
      <c r="W170" s="138">
        <f t="shared" si="5"/>
        <v>0</v>
      </c>
      <c r="X170" s="2"/>
    </row>
    <row r="171" spans="1:24" x14ac:dyDescent="0.25">
      <c r="A171" s="61">
        <v>1028</v>
      </c>
      <c r="B171" s="61" t="s">
        <v>233</v>
      </c>
      <c r="G171" s="48">
        <v>2611</v>
      </c>
      <c r="H171" s="32">
        <v>5000</v>
      </c>
      <c r="I171" s="72">
        <v>2389</v>
      </c>
      <c r="J171" s="73"/>
      <c r="K171" s="73"/>
      <c r="L171" s="61" t="s">
        <v>94</v>
      </c>
      <c r="M171" s="61"/>
      <c r="N171" s="119">
        <v>5000</v>
      </c>
      <c r="O171" s="113">
        <v>5000</v>
      </c>
      <c r="P171" s="117">
        <v>5790</v>
      </c>
      <c r="Q171" s="114">
        <v>4959</v>
      </c>
      <c r="R171" s="114">
        <v>6866</v>
      </c>
      <c r="S171" s="114">
        <v>2690</v>
      </c>
      <c r="T171" s="114">
        <v>4720</v>
      </c>
      <c r="U171" s="115"/>
      <c r="V171" s="118">
        <f t="shared" si="4"/>
        <v>5100</v>
      </c>
      <c r="W171" s="114">
        <f t="shared" si="5"/>
        <v>5202</v>
      </c>
      <c r="X171" s="2"/>
    </row>
    <row r="172" spans="1:24" x14ac:dyDescent="0.25">
      <c r="A172" s="153" t="s">
        <v>258</v>
      </c>
      <c r="B172" s="153"/>
      <c r="C172" s="153"/>
      <c r="D172" s="153"/>
      <c r="E172" s="153"/>
      <c r="F172" s="153"/>
      <c r="G172" s="97">
        <v>2611</v>
      </c>
      <c r="H172" s="97">
        <v>5000</v>
      </c>
      <c r="I172" s="98">
        <v>2389</v>
      </c>
      <c r="J172" s="111"/>
      <c r="K172" s="111"/>
      <c r="L172" s="112" t="s">
        <v>94</v>
      </c>
      <c r="M172" s="96"/>
      <c r="N172" s="129">
        <f>SUM(N171:N171)</f>
        <v>5000</v>
      </c>
      <c r="O172" s="129">
        <f>SUM(O171:O171)</f>
        <v>5000</v>
      </c>
      <c r="P172" s="117"/>
      <c r="Q172" s="114"/>
      <c r="R172" s="114"/>
      <c r="S172" s="114"/>
      <c r="T172" s="114"/>
      <c r="U172" s="115"/>
      <c r="V172" s="141">
        <f t="shared" si="4"/>
        <v>5100</v>
      </c>
      <c r="W172" s="132">
        <f t="shared" si="5"/>
        <v>5202</v>
      </c>
      <c r="X172" s="2"/>
    </row>
    <row r="173" spans="1:24" x14ac:dyDescent="0.25">
      <c r="A173" s="61">
        <v>4012</v>
      </c>
      <c r="B173" s="61" t="s">
        <v>119</v>
      </c>
      <c r="G173" s="48">
        <v>5070</v>
      </c>
      <c r="H173" s="32">
        <v>1100</v>
      </c>
      <c r="I173" s="72" t="s">
        <v>259</v>
      </c>
      <c r="J173" s="73"/>
      <c r="K173" s="72" t="s">
        <v>259</v>
      </c>
      <c r="L173" s="61" t="s">
        <v>260</v>
      </c>
      <c r="M173" s="61" t="s">
        <v>540</v>
      </c>
      <c r="N173" s="119">
        <v>9858</v>
      </c>
      <c r="O173" s="113">
        <v>9000</v>
      </c>
      <c r="P173" s="117">
        <v>6483</v>
      </c>
      <c r="Q173" s="114">
        <v>1812</v>
      </c>
      <c r="R173" s="114">
        <v>1241</v>
      </c>
      <c r="S173" s="114">
        <v>1591</v>
      </c>
      <c r="T173" s="114">
        <v>726</v>
      </c>
      <c r="U173" s="115"/>
      <c r="V173" s="118">
        <f t="shared" si="4"/>
        <v>10055.16</v>
      </c>
      <c r="W173" s="114">
        <f t="shared" si="5"/>
        <v>10256.263199999999</v>
      </c>
      <c r="X173" s="2"/>
    </row>
    <row r="174" spans="1:24" x14ac:dyDescent="0.25">
      <c r="A174" s="61">
        <v>4014</v>
      </c>
      <c r="B174" s="61" t="s">
        <v>124</v>
      </c>
      <c r="G174" s="48">
        <v>5163</v>
      </c>
      <c r="H174" s="32">
        <v>12000</v>
      </c>
      <c r="I174" s="72">
        <v>6837</v>
      </c>
      <c r="J174" s="73"/>
      <c r="K174" s="72">
        <v>6837</v>
      </c>
      <c r="L174" s="61" t="s">
        <v>148</v>
      </c>
      <c r="M174" s="61"/>
      <c r="N174" s="119">
        <v>12000</v>
      </c>
      <c r="O174" s="113">
        <v>12000</v>
      </c>
      <c r="P174" s="117">
        <v>6666</v>
      </c>
      <c r="Q174" s="114">
        <v>6526</v>
      </c>
      <c r="R174" s="114">
        <v>12623</v>
      </c>
      <c r="S174" s="114">
        <v>1723</v>
      </c>
      <c r="T174" s="114">
        <v>2639</v>
      </c>
      <c r="U174" s="115"/>
      <c r="V174" s="118">
        <f t="shared" si="4"/>
        <v>12240</v>
      </c>
      <c r="W174" s="114">
        <f t="shared" si="5"/>
        <v>12484.8</v>
      </c>
      <c r="X174" s="2"/>
    </row>
    <row r="175" spans="1:24" x14ac:dyDescent="0.25">
      <c r="A175" s="61">
        <v>4017</v>
      </c>
      <c r="B175" s="61" t="s">
        <v>127</v>
      </c>
      <c r="G175" s="48">
        <v>264</v>
      </c>
      <c r="H175" s="32">
        <v>300</v>
      </c>
      <c r="I175" s="72">
        <v>36</v>
      </c>
      <c r="J175" s="72">
        <v>13</v>
      </c>
      <c r="K175" s="72">
        <v>23</v>
      </c>
      <c r="L175" s="61" t="s">
        <v>261</v>
      </c>
      <c r="M175" s="61" t="s">
        <v>512</v>
      </c>
      <c r="N175" s="119">
        <v>300</v>
      </c>
      <c r="O175" s="113">
        <v>300</v>
      </c>
      <c r="P175" s="117">
        <v>85</v>
      </c>
      <c r="Q175" s="114">
        <v>0</v>
      </c>
      <c r="R175" s="114">
        <v>200</v>
      </c>
      <c r="S175" s="114">
        <v>394</v>
      </c>
      <c r="T175" s="114">
        <v>108</v>
      </c>
      <c r="U175" s="115"/>
      <c r="V175" s="118">
        <f t="shared" si="4"/>
        <v>306</v>
      </c>
      <c r="W175" s="114">
        <f t="shared" si="5"/>
        <v>312.12</v>
      </c>
      <c r="X175" s="2"/>
    </row>
    <row r="176" spans="1:24" x14ac:dyDescent="0.25">
      <c r="A176" s="61">
        <v>4036</v>
      </c>
      <c r="B176" s="61" t="s">
        <v>129</v>
      </c>
      <c r="G176" s="48">
        <v>3589</v>
      </c>
      <c r="H176" s="32">
        <v>20000</v>
      </c>
      <c r="I176" s="72">
        <v>16411</v>
      </c>
      <c r="J176" s="72">
        <v>2852</v>
      </c>
      <c r="K176" s="72">
        <v>13559</v>
      </c>
      <c r="L176" s="61" t="s">
        <v>262</v>
      </c>
      <c r="M176" s="61" t="s">
        <v>623</v>
      </c>
      <c r="N176" s="119">
        <v>5000</v>
      </c>
      <c r="O176" s="113">
        <v>20000</v>
      </c>
      <c r="P176" s="117">
        <v>4320</v>
      </c>
      <c r="Q176" s="114">
        <v>661</v>
      </c>
      <c r="R176" s="114">
        <v>1300</v>
      </c>
      <c r="S176" s="114">
        <v>2199</v>
      </c>
      <c r="T176" s="114">
        <v>1639</v>
      </c>
      <c r="U176" s="115"/>
      <c r="V176" s="118">
        <f t="shared" si="4"/>
        <v>5100</v>
      </c>
      <c r="W176" s="114">
        <f t="shared" si="5"/>
        <v>5202</v>
      </c>
      <c r="X176" s="2"/>
    </row>
    <row r="177" spans="1:29" x14ac:dyDescent="0.25">
      <c r="A177" s="61">
        <v>4039</v>
      </c>
      <c r="B177" s="61" t="s">
        <v>131</v>
      </c>
      <c r="G177" s="48">
        <v>233</v>
      </c>
      <c r="H177" s="32">
        <v>230</v>
      </c>
      <c r="I177" s="72" t="s">
        <v>263</v>
      </c>
      <c r="J177" s="73"/>
      <c r="K177" s="72" t="s">
        <v>263</v>
      </c>
      <c r="L177" s="61" t="s">
        <v>264</v>
      </c>
      <c r="M177" s="61" t="s">
        <v>514</v>
      </c>
      <c r="N177" s="119">
        <v>230</v>
      </c>
      <c r="O177" s="113">
        <v>233</v>
      </c>
      <c r="P177" s="117">
        <v>215</v>
      </c>
      <c r="Q177" s="114">
        <v>231</v>
      </c>
      <c r="R177" s="114">
        <v>243</v>
      </c>
      <c r="S177" s="114">
        <v>223</v>
      </c>
      <c r="T177" s="114">
        <v>0</v>
      </c>
      <c r="U177" s="115"/>
      <c r="V177" s="118">
        <f t="shared" si="4"/>
        <v>234.6</v>
      </c>
      <c r="W177" s="114">
        <f t="shared" si="5"/>
        <v>239.292</v>
      </c>
      <c r="X177" s="2"/>
    </row>
    <row r="178" spans="1:29" x14ac:dyDescent="0.25">
      <c r="A178" s="61">
        <v>4130</v>
      </c>
      <c r="B178" s="61" t="s">
        <v>136</v>
      </c>
      <c r="G178" s="48">
        <v>668</v>
      </c>
      <c r="H178" s="32">
        <v>1500</v>
      </c>
      <c r="I178" s="72">
        <v>832</v>
      </c>
      <c r="J178" s="72">
        <v>1020</v>
      </c>
      <c r="K178" s="72" t="s">
        <v>265</v>
      </c>
      <c r="L178" s="61" t="s">
        <v>266</v>
      </c>
      <c r="M178" s="61" t="s">
        <v>624</v>
      </c>
      <c r="N178" s="119">
        <v>5000</v>
      </c>
      <c r="O178" s="113">
        <v>1500</v>
      </c>
      <c r="P178" s="117">
        <v>823</v>
      </c>
      <c r="Q178" s="114">
        <v>450</v>
      </c>
      <c r="R178" s="114">
        <v>1058</v>
      </c>
      <c r="S178" s="114">
        <v>938</v>
      </c>
      <c r="T178" s="114">
        <v>2200</v>
      </c>
      <c r="U178" s="115"/>
      <c r="V178" s="118">
        <f t="shared" si="4"/>
        <v>5100</v>
      </c>
      <c r="W178" s="114">
        <f t="shared" si="5"/>
        <v>5202</v>
      </c>
      <c r="X178" s="2"/>
    </row>
    <row r="179" spans="1:29" x14ac:dyDescent="0.25">
      <c r="A179" s="153" t="s">
        <v>267</v>
      </c>
      <c r="B179" s="153"/>
      <c r="C179" s="153"/>
      <c r="D179" s="153"/>
      <c r="E179" s="153"/>
      <c r="F179" s="153"/>
      <c r="G179" s="107">
        <v>14988</v>
      </c>
      <c r="H179" s="107">
        <v>35130</v>
      </c>
      <c r="I179" s="108">
        <v>20142</v>
      </c>
      <c r="J179" s="108">
        <v>3885</v>
      </c>
      <c r="K179" s="108">
        <v>16257</v>
      </c>
      <c r="L179" s="110" t="s">
        <v>268</v>
      </c>
      <c r="M179" s="96"/>
      <c r="N179" s="129">
        <f>SUM(N173:N178)</f>
        <v>32388</v>
      </c>
      <c r="O179" s="129">
        <f>SUM(O173:O178)</f>
        <v>43033</v>
      </c>
      <c r="P179" s="117"/>
      <c r="Q179" s="114"/>
      <c r="R179" s="114"/>
      <c r="S179" s="114"/>
      <c r="T179" s="114"/>
      <c r="U179" s="115"/>
      <c r="V179" s="141">
        <f>SUM(V173:V178)</f>
        <v>33035.759999999995</v>
      </c>
      <c r="W179" s="141">
        <f>SUM(W173:W178)</f>
        <v>33696.475200000001</v>
      </c>
      <c r="X179" s="2"/>
    </row>
    <row r="180" spans="1:29" x14ac:dyDescent="0.25">
      <c r="A180" s="68"/>
      <c r="B180" s="68"/>
      <c r="C180" s="74" t="s">
        <v>43</v>
      </c>
      <c r="D180" s="68"/>
      <c r="E180" s="68"/>
      <c r="F180" s="68"/>
      <c r="G180" s="67"/>
      <c r="H180" s="67"/>
      <c r="I180" s="75"/>
      <c r="J180" s="75"/>
      <c r="K180" s="75"/>
      <c r="L180" s="68"/>
      <c r="M180" s="68"/>
      <c r="N180" s="122"/>
      <c r="O180" s="122"/>
      <c r="P180" s="122"/>
      <c r="Q180" s="122"/>
      <c r="R180" s="122"/>
      <c r="S180" s="122"/>
      <c r="T180" s="122"/>
      <c r="U180" s="122"/>
      <c r="V180" s="123">
        <f t="shared" ref="V180:V234" si="6">N180*2%+N180</f>
        <v>0</v>
      </c>
      <c r="W180" s="122">
        <f t="shared" ref="W180:W234" si="7">V180*2%+V180</f>
        <v>0</v>
      </c>
      <c r="X180" s="2"/>
    </row>
    <row r="181" spans="1:29" x14ac:dyDescent="0.25">
      <c r="A181" s="69"/>
      <c r="B181" s="69"/>
      <c r="C181" s="69"/>
      <c r="D181" s="69"/>
      <c r="E181" s="69"/>
      <c r="F181" s="69"/>
      <c r="G181" s="103" t="s">
        <v>269</v>
      </c>
      <c r="H181" s="103" t="s">
        <v>270</v>
      </c>
      <c r="I181" s="104" t="s">
        <v>271</v>
      </c>
      <c r="J181" s="105"/>
      <c r="K181" s="105"/>
      <c r="L181" s="106"/>
      <c r="M181" s="106"/>
      <c r="N181" s="34">
        <f>N172-N179</f>
        <v>-27388</v>
      </c>
      <c r="O181" s="34">
        <f>O172-O179</f>
        <v>-38033</v>
      </c>
      <c r="P181" s="119"/>
      <c r="Q181" s="34"/>
      <c r="R181" s="34"/>
      <c r="S181" s="34"/>
      <c r="T181" s="34"/>
      <c r="U181" s="34"/>
      <c r="V181" s="116">
        <f>SUM(V172-V179)</f>
        <v>-27935.759999999995</v>
      </c>
      <c r="W181" s="116">
        <f>SUM(W172-W179)</f>
        <v>-28494.475200000001</v>
      </c>
      <c r="X181" s="2"/>
    </row>
    <row r="182" spans="1:29" x14ac:dyDescent="0.25">
      <c r="A182" s="133">
        <v>306</v>
      </c>
      <c r="B182" s="133" t="s">
        <v>272</v>
      </c>
      <c r="C182" s="134"/>
      <c r="D182" s="135"/>
      <c r="E182" s="135"/>
      <c r="F182" s="135"/>
      <c r="G182" s="136"/>
      <c r="H182" s="136"/>
      <c r="I182" s="137"/>
      <c r="J182" s="137"/>
      <c r="K182" s="137"/>
      <c r="L182" s="135"/>
      <c r="M182" s="135"/>
      <c r="N182" s="138"/>
      <c r="O182" s="138"/>
      <c r="P182" s="138"/>
      <c r="Q182" s="138"/>
      <c r="R182" s="138"/>
      <c r="S182" s="138"/>
      <c r="T182" s="138"/>
      <c r="U182" s="138"/>
      <c r="V182" s="139">
        <f t="shared" si="6"/>
        <v>0</v>
      </c>
      <c r="W182" s="138">
        <f t="shared" si="7"/>
        <v>0</v>
      </c>
      <c r="X182" s="2"/>
    </row>
    <row r="183" spans="1:29" x14ac:dyDescent="0.25">
      <c r="A183" s="61">
        <v>1028</v>
      </c>
      <c r="B183" s="61" t="s">
        <v>233</v>
      </c>
      <c r="G183" s="48">
        <v>427</v>
      </c>
      <c r="H183" s="32">
        <v>2000</v>
      </c>
      <c r="I183" s="72">
        <v>1573</v>
      </c>
      <c r="J183" s="73"/>
      <c r="K183" s="73"/>
      <c r="L183" s="61" t="s">
        <v>273</v>
      </c>
      <c r="M183" s="61"/>
      <c r="N183" s="127">
        <v>1500</v>
      </c>
      <c r="O183" s="113">
        <v>1000</v>
      </c>
      <c r="P183" s="117">
        <v>848</v>
      </c>
      <c r="Q183" s="114">
        <v>764</v>
      </c>
      <c r="R183" s="114">
        <v>2048</v>
      </c>
      <c r="S183" s="114">
        <v>403</v>
      </c>
      <c r="T183" s="114">
        <v>2068</v>
      </c>
      <c r="U183" s="115"/>
      <c r="V183" s="118">
        <f t="shared" si="6"/>
        <v>1530</v>
      </c>
      <c r="W183" s="114">
        <f t="shared" si="7"/>
        <v>1560.6</v>
      </c>
      <c r="X183" s="2"/>
    </row>
    <row r="184" spans="1:29" x14ac:dyDescent="0.25">
      <c r="A184" s="153" t="s">
        <v>274</v>
      </c>
      <c r="B184" s="153"/>
      <c r="C184" s="153"/>
      <c r="D184" s="153"/>
      <c r="E184" s="153"/>
      <c r="F184" s="153"/>
      <c r="G184" s="99">
        <v>427</v>
      </c>
      <c r="H184" s="99">
        <v>2000</v>
      </c>
      <c r="I184" s="100">
        <v>1573</v>
      </c>
      <c r="J184" s="101"/>
      <c r="K184" s="101"/>
      <c r="L184" s="96" t="s">
        <v>273</v>
      </c>
      <c r="M184" s="96"/>
      <c r="N184" s="129">
        <f>SUM(N183:N183)</f>
        <v>1500</v>
      </c>
      <c r="O184" s="129">
        <f>SUM(O183:O183)</f>
        <v>1000</v>
      </c>
      <c r="P184" s="117"/>
      <c r="Q184" s="114"/>
      <c r="R184" s="114"/>
      <c r="S184" s="114"/>
      <c r="T184" s="114"/>
      <c r="U184" s="115"/>
      <c r="V184" s="141">
        <f t="shared" si="6"/>
        <v>1530</v>
      </c>
      <c r="W184" s="132">
        <f t="shared" si="7"/>
        <v>1560.6</v>
      </c>
      <c r="X184" s="2"/>
    </row>
    <row r="185" spans="1:29" x14ac:dyDescent="0.25">
      <c r="A185" s="61">
        <v>4012</v>
      </c>
      <c r="B185" s="61" t="s">
        <v>119</v>
      </c>
      <c r="G185" s="48">
        <v>469</v>
      </c>
      <c r="H185" s="32">
        <v>1200</v>
      </c>
      <c r="I185" s="72">
        <v>731</v>
      </c>
      <c r="J185" s="73"/>
      <c r="K185" s="72">
        <v>731</v>
      </c>
      <c r="L185" s="61" t="s">
        <v>275</v>
      </c>
      <c r="M185" s="61"/>
      <c r="N185" s="119">
        <v>1200</v>
      </c>
      <c r="O185" s="113">
        <v>1200</v>
      </c>
      <c r="P185" s="117">
        <v>217</v>
      </c>
      <c r="Q185" s="114">
        <v>1072</v>
      </c>
      <c r="R185" s="114">
        <v>1241</v>
      </c>
      <c r="S185" s="114">
        <v>453</v>
      </c>
      <c r="T185" s="114">
        <v>850</v>
      </c>
      <c r="U185" s="115"/>
      <c r="V185" s="118">
        <f t="shared" si="6"/>
        <v>1224</v>
      </c>
      <c r="W185" s="114">
        <f t="shared" si="7"/>
        <v>1248.48</v>
      </c>
      <c r="X185" s="2"/>
    </row>
    <row r="186" spans="1:29" x14ac:dyDescent="0.25">
      <c r="A186" s="61">
        <v>4013</v>
      </c>
      <c r="B186" s="61" t="s">
        <v>122</v>
      </c>
      <c r="G186" s="48">
        <v>2969</v>
      </c>
      <c r="H186" s="32">
        <v>2000</v>
      </c>
      <c r="I186" s="72" t="s">
        <v>276</v>
      </c>
      <c r="J186" s="73"/>
      <c r="K186" s="72" t="s">
        <v>276</v>
      </c>
      <c r="L186" s="61" t="s">
        <v>277</v>
      </c>
      <c r="M186" s="63" t="s">
        <v>524</v>
      </c>
      <c r="N186" s="127">
        <v>3000</v>
      </c>
      <c r="O186" s="113">
        <v>3400</v>
      </c>
      <c r="P186" s="117">
        <v>875</v>
      </c>
      <c r="Q186" s="114">
        <v>1201</v>
      </c>
      <c r="R186" s="114">
        <v>0</v>
      </c>
      <c r="S186" s="114">
        <v>852</v>
      </c>
      <c r="T186" s="114">
        <v>574</v>
      </c>
      <c r="U186" s="115"/>
      <c r="V186" s="118">
        <f t="shared" si="6"/>
        <v>3060</v>
      </c>
      <c r="W186" s="114">
        <f t="shared" si="7"/>
        <v>3121.2</v>
      </c>
      <c r="X186" s="2"/>
    </row>
    <row r="187" spans="1:29" x14ac:dyDescent="0.25">
      <c r="A187" s="61">
        <v>4014</v>
      </c>
      <c r="B187" s="61" t="s">
        <v>124</v>
      </c>
      <c r="G187" s="48">
        <v>901</v>
      </c>
      <c r="H187" s="32">
        <v>2000</v>
      </c>
      <c r="I187" s="72">
        <v>1099</v>
      </c>
      <c r="J187" s="73"/>
      <c r="K187" s="72">
        <v>1099</v>
      </c>
      <c r="L187" s="61" t="s">
        <v>27</v>
      </c>
      <c r="M187" s="61"/>
      <c r="N187" s="119">
        <v>2000</v>
      </c>
      <c r="O187" s="113">
        <v>2000</v>
      </c>
      <c r="P187" s="117">
        <v>374</v>
      </c>
      <c r="Q187" s="114">
        <v>100</v>
      </c>
      <c r="R187" s="114">
        <v>12623</v>
      </c>
      <c r="S187" s="114">
        <v>448</v>
      </c>
      <c r="T187" s="114">
        <v>621</v>
      </c>
      <c r="U187" s="115"/>
      <c r="V187" s="118">
        <f t="shared" si="6"/>
        <v>2040</v>
      </c>
      <c r="W187" s="114">
        <f t="shared" si="7"/>
        <v>2080.8000000000002</v>
      </c>
      <c r="X187" s="2"/>
    </row>
    <row r="188" spans="1:29" x14ac:dyDescent="0.25">
      <c r="A188" s="61">
        <v>4017</v>
      </c>
      <c r="B188" s="61" t="s">
        <v>127</v>
      </c>
      <c r="G188" s="48">
        <v>25</v>
      </c>
      <c r="H188" s="32">
        <v>100</v>
      </c>
      <c r="I188" s="72">
        <v>75</v>
      </c>
      <c r="J188" s="73"/>
      <c r="K188" s="72">
        <v>75</v>
      </c>
      <c r="L188" s="61" t="s">
        <v>278</v>
      </c>
      <c r="M188" s="61"/>
      <c r="N188" s="119">
        <v>100</v>
      </c>
      <c r="O188" s="113">
        <v>100</v>
      </c>
      <c r="P188" s="117">
        <v>85</v>
      </c>
      <c r="Q188" s="114">
        <v>0</v>
      </c>
      <c r="R188" s="114">
        <v>200</v>
      </c>
      <c r="S188" s="114">
        <v>343</v>
      </c>
      <c r="T188" s="114">
        <v>96</v>
      </c>
      <c r="U188" s="115"/>
      <c r="V188" s="118">
        <f t="shared" si="6"/>
        <v>102</v>
      </c>
      <c r="W188" s="114">
        <f t="shared" si="7"/>
        <v>104.04</v>
      </c>
      <c r="X188" s="2"/>
    </row>
    <row r="189" spans="1:29" x14ac:dyDescent="0.25">
      <c r="A189" s="61">
        <v>4036</v>
      </c>
      <c r="B189" s="61" t="s">
        <v>129</v>
      </c>
      <c r="G189" s="48">
        <v>2093</v>
      </c>
      <c r="H189" s="32">
        <v>1000</v>
      </c>
      <c r="I189" s="72" t="s">
        <v>279</v>
      </c>
      <c r="J189" s="72">
        <v>485</v>
      </c>
      <c r="K189" s="72" t="s">
        <v>280</v>
      </c>
      <c r="L189" s="61" t="s">
        <v>281</v>
      </c>
      <c r="M189" s="63" t="s">
        <v>515</v>
      </c>
      <c r="N189" s="126">
        <v>1000</v>
      </c>
      <c r="O189" s="113">
        <v>3093</v>
      </c>
      <c r="P189" s="117">
        <v>2769</v>
      </c>
      <c r="Q189" s="114">
        <v>3102</v>
      </c>
      <c r="R189" s="114">
        <v>1300</v>
      </c>
      <c r="S189" s="114">
        <v>2074</v>
      </c>
      <c r="T189" s="114">
        <v>1911</v>
      </c>
      <c r="U189" s="115"/>
      <c r="V189" s="118">
        <f t="shared" si="6"/>
        <v>1020</v>
      </c>
      <c r="W189" s="114">
        <f t="shared" si="7"/>
        <v>1040.4000000000001</v>
      </c>
      <c r="X189" s="2"/>
      <c r="Z189" s="5" t="s">
        <v>555</v>
      </c>
      <c r="AA189" s="2"/>
      <c r="AB189" s="4"/>
      <c r="AC189" s="4"/>
    </row>
    <row r="190" spans="1:29" x14ac:dyDescent="0.25">
      <c r="A190" s="61">
        <v>4039</v>
      </c>
      <c r="B190" s="61" t="s">
        <v>131</v>
      </c>
      <c r="G190" s="48">
        <v>233</v>
      </c>
      <c r="H190" s="32">
        <v>250</v>
      </c>
      <c r="I190" s="72">
        <v>17</v>
      </c>
      <c r="J190" s="73"/>
      <c r="K190" s="72">
        <v>17</v>
      </c>
      <c r="L190" s="61" t="s">
        <v>282</v>
      </c>
      <c r="M190" s="61" t="s">
        <v>516</v>
      </c>
      <c r="N190" s="119">
        <v>250</v>
      </c>
      <c r="O190" s="113">
        <v>250</v>
      </c>
      <c r="P190" s="117">
        <v>215</v>
      </c>
      <c r="Q190" s="114">
        <v>231</v>
      </c>
      <c r="R190" s="114">
        <v>243</v>
      </c>
      <c r="S190" s="114">
        <v>223</v>
      </c>
      <c r="T190" s="114">
        <v>0</v>
      </c>
      <c r="U190" s="115"/>
      <c r="V190" s="118">
        <f t="shared" si="6"/>
        <v>255</v>
      </c>
      <c r="W190" s="114">
        <f t="shared" si="7"/>
        <v>260.10000000000002</v>
      </c>
      <c r="X190" s="2"/>
    </row>
    <row r="191" spans="1:29" x14ac:dyDescent="0.25">
      <c r="A191" s="61">
        <v>4130</v>
      </c>
      <c r="B191" s="61" t="s">
        <v>136</v>
      </c>
      <c r="G191" s="48">
        <v>0</v>
      </c>
      <c r="H191" s="32">
        <v>1000</v>
      </c>
      <c r="I191" s="72">
        <v>1000</v>
      </c>
      <c r="J191" s="73"/>
      <c r="K191" s="72">
        <v>1000</v>
      </c>
      <c r="L191" s="61" t="s">
        <v>17</v>
      </c>
      <c r="M191" s="61" t="s">
        <v>625</v>
      </c>
      <c r="N191" s="119">
        <v>5000</v>
      </c>
      <c r="O191" s="113">
        <v>1000</v>
      </c>
      <c r="P191" s="117">
        <v>688</v>
      </c>
      <c r="Q191" s="114">
        <v>450</v>
      </c>
      <c r="R191" s="114">
        <v>1058</v>
      </c>
      <c r="S191" s="114">
        <v>640</v>
      </c>
      <c r="T191" s="114">
        <v>1900</v>
      </c>
      <c r="U191" s="115"/>
      <c r="V191" s="118">
        <f t="shared" si="6"/>
        <v>5100</v>
      </c>
      <c r="W191" s="114">
        <f t="shared" si="7"/>
        <v>5202</v>
      </c>
      <c r="X191" s="2"/>
    </row>
    <row r="192" spans="1:29" x14ac:dyDescent="0.25">
      <c r="A192" s="153" t="s">
        <v>283</v>
      </c>
      <c r="B192" s="153"/>
      <c r="C192" s="153"/>
      <c r="D192" s="153"/>
      <c r="E192" s="153"/>
      <c r="F192" s="153"/>
      <c r="G192" s="107">
        <v>6690</v>
      </c>
      <c r="H192" s="107">
        <v>7550</v>
      </c>
      <c r="I192" s="108">
        <v>860</v>
      </c>
      <c r="J192" s="108">
        <v>485</v>
      </c>
      <c r="K192" s="108">
        <v>375</v>
      </c>
      <c r="L192" s="110" t="s">
        <v>284</v>
      </c>
      <c r="M192" s="96"/>
      <c r="N192" s="129">
        <f>SUM(N185:N191)</f>
        <v>12550</v>
      </c>
      <c r="O192" s="129">
        <f>SUM(O185:O191)</f>
        <v>11043</v>
      </c>
      <c r="P192" s="117"/>
      <c r="Q192" s="114"/>
      <c r="R192" s="114"/>
      <c r="S192" s="114"/>
      <c r="T192" s="114"/>
      <c r="U192" s="115"/>
      <c r="V192" s="118">
        <f>SUM(V185:V191)</f>
        <v>12801</v>
      </c>
      <c r="W192" s="118">
        <f>SUM(W185:W191)</f>
        <v>13057.02</v>
      </c>
      <c r="X192" s="2"/>
    </row>
    <row r="193" spans="1:24" x14ac:dyDescent="0.25">
      <c r="A193" s="68"/>
      <c r="B193" s="68"/>
      <c r="C193" s="74" t="s">
        <v>43</v>
      </c>
      <c r="D193" s="68"/>
      <c r="E193" s="68"/>
      <c r="F193" s="68"/>
      <c r="G193" s="67"/>
      <c r="H193" s="67"/>
      <c r="I193" s="75"/>
      <c r="J193" s="75"/>
      <c r="K193" s="75"/>
      <c r="L193" s="68"/>
      <c r="M193" s="68"/>
      <c r="N193" s="122"/>
      <c r="O193" s="122"/>
      <c r="P193" s="122"/>
      <c r="Q193" s="122"/>
      <c r="R193" s="122"/>
      <c r="S193" s="122"/>
      <c r="T193" s="122"/>
      <c r="U193" s="122"/>
      <c r="V193" s="123">
        <f t="shared" si="6"/>
        <v>0</v>
      </c>
      <c r="W193" s="122">
        <f t="shared" si="7"/>
        <v>0</v>
      </c>
      <c r="X193" s="2"/>
    </row>
    <row r="194" spans="1:24" x14ac:dyDescent="0.25">
      <c r="A194" s="69"/>
      <c r="B194" s="69"/>
      <c r="C194" s="69"/>
      <c r="D194" s="69"/>
      <c r="E194" s="69"/>
      <c r="F194" s="69"/>
      <c r="G194" s="103" t="s">
        <v>285</v>
      </c>
      <c r="H194" s="103" t="s">
        <v>286</v>
      </c>
      <c r="I194" s="104">
        <v>713</v>
      </c>
      <c r="J194" s="105"/>
      <c r="K194" s="105"/>
      <c r="L194" s="106"/>
      <c r="M194" s="106"/>
      <c r="N194" s="34">
        <f>N184-N192</f>
        <v>-11050</v>
      </c>
      <c r="O194" s="34">
        <f>O184-O192</f>
        <v>-10043</v>
      </c>
      <c r="P194" s="119"/>
      <c r="Q194" s="34"/>
      <c r="R194" s="34"/>
      <c r="S194" s="34"/>
      <c r="T194" s="34"/>
      <c r="U194" s="34"/>
      <c r="V194" s="116">
        <f>SUM(V184-V192)</f>
        <v>-11271</v>
      </c>
      <c r="W194" s="116">
        <f>SUM(W184-W192)</f>
        <v>-11496.42</v>
      </c>
      <c r="X194" s="2"/>
    </row>
    <row r="195" spans="1:24" x14ac:dyDescent="0.25">
      <c r="A195" s="133">
        <v>307</v>
      </c>
      <c r="B195" s="133" t="s">
        <v>287</v>
      </c>
      <c r="C195" s="135"/>
      <c r="D195" s="135"/>
      <c r="E195" s="135"/>
      <c r="F195" s="135"/>
      <c r="G195" s="136"/>
      <c r="H195" s="136"/>
      <c r="I195" s="137"/>
      <c r="J195" s="137"/>
      <c r="K195" s="137"/>
      <c r="L195" s="135"/>
      <c r="M195" s="135"/>
      <c r="N195" s="138"/>
      <c r="O195" s="138"/>
      <c r="P195" s="138"/>
      <c r="Q195" s="138"/>
      <c r="R195" s="138"/>
      <c r="S195" s="138"/>
      <c r="T195" s="138"/>
      <c r="U195" s="138"/>
      <c r="V195" s="139">
        <f t="shared" si="6"/>
        <v>0</v>
      </c>
      <c r="W195" s="138">
        <f t="shared" si="7"/>
        <v>0</v>
      </c>
      <c r="X195" s="2"/>
    </row>
    <row r="196" spans="1:24" x14ac:dyDescent="0.25">
      <c r="A196" s="61">
        <v>1028</v>
      </c>
      <c r="B196" s="61" t="s">
        <v>233</v>
      </c>
      <c r="G196" s="48">
        <v>1248</v>
      </c>
      <c r="H196" s="32">
        <v>1700</v>
      </c>
      <c r="I196" s="72">
        <v>452</v>
      </c>
      <c r="J196" s="73"/>
      <c r="K196" s="73"/>
      <c r="L196" s="61" t="s">
        <v>288</v>
      </c>
      <c r="M196" s="61"/>
      <c r="N196" s="127">
        <v>1700</v>
      </c>
      <c r="O196" s="113">
        <v>1700</v>
      </c>
      <c r="P196" s="117">
        <v>454</v>
      </c>
      <c r="Q196" s="114">
        <v>1446</v>
      </c>
      <c r="R196" s="114">
        <v>2637</v>
      </c>
      <c r="S196" s="114">
        <v>698</v>
      </c>
      <c r="T196" s="114">
        <v>825</v>
      </c>
      <c r="U196" s="115"/>
      <c r="V196" s="118">
        <f t="shared" si="6"/>
        <v>1734</v>
      </c>
      <c r="W196" s="114">
        <f t="shared" si="7"/>
        <v>1768.68</v>
      </c>
      <c r="X196" s="2"/>
    </row>
    <row r="197" spans="1:24" x14ac:dyDescent="0.25">
      <c r="A197" s="153" t="s">
        <v>289</v>
      </c>
      <c r="B197" s="153"/>
      <c r="C197" s="153"/>
      <c r="D197" s="153"/>
      <c r="E197" s="153"/>
      <c r="F197" s="153"/>
      <c r="G197" s="99">
        <v>1248</v>
      </c>
      <c r="H197" s="99">
        <v>1700</v>
      </c>
      <c r="I197" s="100">
        <v>452</v>
      </c>
      <c r="J197" s="101"/>
      <c r="K197" s="101"/>
      <c r="L197" s="96" t="s">
        <v>288</v>
      </c>
      <c r="M197" s="96"/>
      <c r="N197" s="129">
        <f>SUM(N196:N196)</f>
        <v>1700</v>
      </c>
      <c r="O197" s="129">
        <f>SUM(O196:O196)</f>
        <v>1700</v>
      </c>
      <c r="P197" s="117"/>
      <c r="Q197" s="114"/>
      <c r="R197" s="114"/>
      <c r="S197" s="114"/>
      <c r="T197" s="114"/>
      <c r="U197" s="115"/>
      <c r="V197" s="141">
        <f t="shared" si="6"/>
        <v>1734</v>
      </c>
      <c r="W197" s="132">
        <f t="shared" si="7"/>
        <v>1768.68</v>
      </c>
      <c r="X197" s="2"/>
    </row>
    <row r="198" spans="1:24" x14ac:dyDescent="0.25">
      <c r="A198" s="61">
        <v>4012</v>
      </c>
      <c r="B198" s="61" t="s">
        <v>119</v>
      </c>
      <c r="G198" s="48">
        <v>939</v>
      </c>
      <c r="H198" s="32">
        <v>1000</v>
      </c>
      <c r="I198" s="72">
        <v>61</v>
      </c>
      <c r="J198" s="73"/>
      <c r="K198" s="72">
        <v>61</v>
      </c>
      <c r="L198" s="61" t="s">
        <v>290</v>
      </c>
      <c r="M198" s="61" t="s">
        <v>517</v>
      </c>
      <c r="N198" s="127">
        <v>1860</v>
      </c>
      <c r="O198" s="113">
        <v>1739</v>
      </c>
      <c r="P198" s="117">
        <v>1517</v>
      </c>
      <c r="Q198" s="114">
        <v>1258</v>
      </c>
      <c r="R198" s="114">
        <v>1473</v>
      </c>
      <c r="S198" s="114">
        <v>750</v>
      </c>
      <c r="T198" s="114">
        <v>525</v>
      </c>
      <c r="U198" s="115"/>
      <c r="V198" s="118">
        <f t="shared" si="6"/>
        <v>1897.2</v>
      </c>
      <c r="W198" s="114">
        <f t="shared" si="7"/>
        <v>1935.144</v>
      </c>
      <c r="X198" s="2"/>
    </row>
    <row r="199" spans="1:24" x14ac:dyDescent="0.25">
      <c r="A199" s="61">
        <v>4014</v>
      </c>
      <c r="B199" s="61" t="s">
        <v>124</v>
      </c>
      <c r="G199" s="48">
        <v>5029</v>
      </c>
      <c r="H199" s="32">
        <v>10000</v>
      </c>
      <c r="I199" s="72">
        <v>4971</v>
      </c>
      <c r="J199" s="73"/>
      <c r="K199" s="72">
        <v>4971</v>
      </c>
      <c r="L199" s="61" t="s">
        <v>291</v>
      </c>
      <c r="M199" s="61"/>
      <c r="N199" s="119">
        <v>10000</v>
      </c>
      <c r="O199" s="113">
        <v>10000</v>
      </c>
      <c r="P199" s="117">
        <v>7718</v>
      </c>
      <c r="Q199" s="114">
        <v>2996</v>
      </c>
      <c r="R199" s="114">
        <v>11711</v>
      </c>
      <c r="S199" s="114">
        <v>1154</v>
      </c>
      <c r="T199" s="114">
        <v>2045</v>
      </c>
      <c r="U199" s="115"/>
      <c r="V199" s="118">
        <f t="shared" si="6"/>
        <v>10200</v>
      </c>
      <c r="W199" s="114">
        <f t="shared" si="7"/>
        <v>10404</v>
      </c>
      <c r="X199" s="2"/>
    </row>
    <row r="200" spans="1:24" x14ac:dyDescent="0.25">
      <c r="A200" s="61">
        <v>4017</v>
      </c>
      <c r="B200" s="61" t="s">
        <v>127</v>
      </c>
      <c r="G200" s="48">
        <v>190</v>
      </c>
      <c r="H200" s="32">
        <v>200</v>
      </c>
      <c r="I200" s="72">
        <v>10</v>
      </c>
      <c r="J200" s="73"/>
      <c r="K200" s="72">
        <v>10</v>
      </c>
      <c r="L200" s="61" t="s">
        <v>292</v>
      </c>
      <c r="M200" s="61" t="s">
        <v>518</v>
      </c>
      <c r="N200" s="119">
        <v>200</v>
      </c>
      <c r="O200" s="113">
        <v>200</v>
      </c>
      <c r="P200" s="117">
        <v>85</v>
      </c>
      <c r="Q200" s="114">
        <v>0</v>
      </c>
      <c r="R200" s="114">
        <v>0</v>
      </c>
      <c r="S200" s="114">
        <v>343</v>
      </c>
      <c r="T200" s="114">
        <v>0</v>
      </c>
      <c r="U200" s="115"/>
      <c r="V200" s="118">
        <v>255</v>
      </c>
      <c r="W200" s="114">
        <v>208.08</v>
      </c>
      <c r="X200" s="2"/>
    </row>
    <row r="201" spans="1:24" x14ac:dyDescent="0.25">
      <c r="A201" s="61">
        <v>4036</v>
      </c>
      <c r="B201" s="61" t="s">
        <v>129</v>
      </c>
      <c r="G201" s="48">
        <v>2201</v>
      </c>
      <c r="H201" s="32">
        <v>1000</v>
      </c>
      <c r="I201" s="72" t="s">
        <v>293</v>
      </c>
      <c r="J201" s="72">
        <v>614</v>
      </c>
      <c r="K201" s="72" t="s">
        <v>294</v>
      </c>
      <c r="L201" s="61" t="s">
        <v>295</v>
      </c>
      <c r="M201" s="63" t="s">
        <v>515</v>
      </c>
      <c r="N201" s="126">
        <v>1000</v>
      </c>
      <c r="O201" s="113">
        <v>3201</v>
      </c>
      <c r="P201" s="117">
        <v>237</v>
      </c>
      <c r="Q201" s="114">
        <v>1636</v>
      </c>
      <c r="R201" s="114">
        <v>261</v>
      </c>
      <c r="S201" s="114">
        <v>1944</v>
      </c>
      <c r="T201" s="114">
        <v>1640</v>
      </c>
      <c r="U201" s="115"/>
      <c r="V201" s="118">
        <f t="shared" si="6"/>
        <v>1020</v>
      </c>
      <c r="W201" s="114">
        <f t="shared" si="7"/>
        <v>1040.4000000000001</v>
      </c>
      <c r="X201" s="2"/>
    </row>
    <row r="202" spans="1:24" x14ac:dyDescent="0.25">
      <c r="A202" s="61">
        <v>4039</v>
      </c>
      <c r="B202" s="61" t="s">
        <v>131</v>
      </c>
      <c r="G202" s="48">
        <v>36</v>
      </c>
      <c r="H202" s="32">
        <v>250</v>
      </c>
      <c r="I202" s="72">
        <v>214</v>
      </c>
      <c r="J202" s="73"/>
      <c r="K202" s="72">
        <v>214</v>
      </c>
      <c r="L202" s="61" t="s">
        <v>296</v>
      </c>
      <c r="M202" s="61"/>
      <c r="N202" s="119">
        <v>250</v>
      </c>
      <c r="O202" s="113">
        <v>250</v>
      </c>
      <c r="P202" s="117">
        <v>412</v>
      </c>
      <c r="Q202" s="114">
        <v>231</v>
      </c>
      <c r="R202" s="114">
        <v>243</v>
      </c>
      <c r="S202" s="114">
        <v>224</v>
      </c>
      <c r="T202" s="114">
        <v>0</v>
      </c>
      <c r="U202" s="115"/>
      <c r="V202" s="118">
        <f t="shared" si="6"/>
        <v>255</v>
      </c>
      <c r="W202" s="114">
        <f t="shared" si="7"/>
        <v>260.10000000000002</v>
      </c>
      <c r="X202" s="2"/>
    </row>
    <row r="203" spans="1:24" x14ac:dyDescent="0.25">
      <c r="A203" s="61">
        <v>4130</v>
      </c>
      <c r="B203" s="61" t="s">
        <v>136</v>
      </c>
      <c r="G203" s="48">
        <v>936</v>
      </c>
      <c r="H203" s="32">
        <v>500</v>
      </c>
      <c r="I203" s="72" t="s">
        <v>297</v>
      </c>
      <c r="J203" s="73"/>
      <c r="K203" s="72" t="s">
        <v>297</v>
      </c>
      <c r="L203" s="61" t="s">
        <v>298</v>
      </c>
      <c r="M203" s="61" t="s">
        <v>513</v>
      </c>
      <c r="N203" s="119">
        <v>5000</v>
      </c>
      <c r="O203" s="113">
        <v>1000</v>
      </c>
      <c r="P203" s="117">
        <v>658</v>
      </c>
      <c r="Q203" s="114">
        <v>450</v>
      </c>
      <c r="R203" s="114">
        <v>1858</v>
      </c>
      <c r="S203" s="114">
        <v>450</v>
      </c>
      <c r="T203" s="114">
        <v>1750</v>
      </c>
      <c r="U203" s="115"/>
      <c r="V203" s="118">
        <f t="shared" si="6"/>
        <v>5100</v>
      </c>
      <c r="W203" s="114">
        <f t="shared" si="7"/>
        <v>5202</v>
      </c>
      <c r="X203" s="2"/>
    </row>
    <row r="204" spans="1:24" x14ac:dyDescent="0.25">
      <c r="A204" s="153" t="s">
        <v>299</v>
      </c>
      <c r="B204" s="153"/>
      <c r="C204" s="153"/>
      <c r="D204" s="153"/>
      <c r="E204" s="153"/>
      <c r="F204" s="153"/>
      <c r="G204" s="107">
        <v>9331</v>
      </c>
      <c r="H204" s="107">
        <v>12950</v>
      </c>
      <c r="I204" s="108">
        <v>3619</v>
      </c>
      <c r="J204" s="108">
        <v>614</v>
      </c>
      <c r="K204" s="108">
        <v>3005</v>
      </c>
      <c r="L204" s="110" t="s">
        <v>300</v>
      </c>
      <c r="M204" s="96"/>
      <c r="N204" s="129">
        <f>SUM(N198:N203)</f>
        <v>18310</v>
      </c>
      <c r="O204" s="129">
        <f>SUM(O198:O203)</f>
        <v>16390</v>
      </c>
      <c r="P204" s="117"/>
      <c r="Q204" s="114"/>
      <c r="R204" s="114"/>
      <c r="S204" s="114"/>
      <c r="T204" s="114"/>
      <c r="U204" s="115"/>
      <c r="V204" s="141">
        <f>SUM(V198:V203)</f>
        <v>18727.2</v>
      </c>
      <c r="W204" s="141">
        <f>SUM(W198:W203)</f>
        <v>19049.724000000002</v>
      </c>
      <c r="X204" s="2"/>
    </row>
    <row r="205" spans="1:24" x14ac:dyDescent="0.25">
      <c r="A205" s="68"/>
      <c r="B205" s="68"/>
      <c r="C205" s="74" t="s">
        <v>43</v>
      </c>
      <c r="D205" s="68"/>
      <c r="E205" s="68"/>
      <c r="F205" s="68"/>
      <c r="G205" s="67"/>
      <c r="H205" s="67"/>
      <c r="I205" s="75"/>
      <c r="J205" s="75"/>
      <c r="K205" s="75"/>
      <c r="L205" s="68"/>
      <c r="M205" s="68"/>
      <c r="N205" s="122"/>
      <c r="O205" s="122"/>
      <c r="P205" s="122"/>
      <c r="Q205" s="122"/>
      <c r="R205" s="122"/>
      <c r="S205" s="122"/>
      <c r="T205" s="122"/>
      <c r="U205" s="122"/>
      <c r="V205" s="123">
        <f t="shared" si="6"/>
        <v>0</v>
      </c>
      <c r="W205" s="122">
        <f t="shared" si="7"/>
        <v>0</v>
      </c>
      <c r="X205" s="2"/>
    </row>
    <row r="206" spans="1:24" x14ac:dyDescent="0.25">
      <c r="A206" s="69"/>
      <c r="B206" s="69"/>
      <c r="C206" s="69"/>
      <c r="D206" s="69"/>
      <c r="E206" s="69"/>
      <c r="F206" s="69"/>
      <c r="G206" s="103" t="s">
        <v>301</v>
      </c>
      <c r="H206" s="103" t="s">
        <v>302</v>
      </c>
      <c r="I206" s="104" t="s">
        <v>303</v>
      </c>
      <c r="J206" s="105"/>
      <c r="K206" s="105"/>
      <c r="L206" s="106"/>
      <c r="M206" s="106"/>
      <c r="N206" s="34">
        <f>N196-N204</f>
        <v>-16610</v>
      </c>
      <c r="O206" s="34">
        <f>O196-O204</f>
        <v>-14690</v>
      </c>
      <c r="P206" s="119"/>
      <c r="Q206" s="34"/>
      <c r="R206" s="34"/>
      <c r="S206" s="34"/>
      <c r="T206" s="34"/>
      <c r="U206" s="34"/>
      <c r="V206" s="116">
        <f>SUM(V197-V204)</f>
        <v>-16993.2</v>
      </c>
      <c r="W206" s="116">
        <f>SUM(W197-W204)</f>
        <v>-17281.044000000002</v>
      </c>
      <c r="X206" s="2"/>
    </row>
    <row r="207" spans="1:24" x14ac:dyDescent="0.25">
      <c r="A207" s="133">
        <v>308</v>
      </c>
      <c r="B207" s="133" t="s">
        <v>304</v>
      </c>
      <c r="C207" s="134"/>
      <c r="D207" s="134"/>
      <c r="E207" s="135"/>
      <c r="F207" s="135"/>
      <c r="G207" s="136"/>
      <c r="H207" s="136"/>
      <c r="I207" s="137"/>
      <c r="J207" s="137"/>
      <c r="K207" s="137"/>
      <c r="L207" s="135"/>
      <c r="M207" s="135"/>
      <c r="N207" s="138"/>
      <c r="O207" s="138"/>
      <c r="P207" s="138"/>
      <c r="Q207" s="138"/>
      <c r="R207" s="138"/>
      <c r="S207" s="138"/>
      <c r="T207" s="138"/>
      <c r="U207" s="138"/>
      <c r="V207" s="139">
        <f t="shared" si="6"/>
        <v>0</v>
      </c>
      <c r="W207" s="138">
        <f t="shared" si="7"/>
        <v>0</v>
      </c>
      <c r="X207" s="2"/>
    </row>
    <row r="208" spans="1:24" x14ac:dyDescent="0.25">
      <c r="A208" s="61">
        <v>1014</v>
      </c>
      <c r="B208" s="61" t="s">
        <v>18</v>
      </c>
      <c r="G208" s="48">
        <v>15737</v>
      </c>
      <c r="H208" s="32">
        <v>50000</v>
      </c>
      <c r="I208" s="72">
        <v>34263</v>
      </c>
      <c r="J208" s="73"/>
      <c r="K208" s="73"/>
      <c r="L208" s="61" t="s">
        <v>305</v>
      </c>
      <c r="M208" s="61" t="s">
        <v>626</v>
      </c>
      <c r="N208" s="119">
        <v>75000</v>
      </c>
      <c r="O208" s="113">
        <v>77670</v>
      </c>
      <c r="P208" s="117">
        <v>1802</v>
      </c>
      <c r="Q208" s="114">
        <v>0</v>
      </c>
      <c r="R208" s="114">
        <v>0</v>
      </c>
      <c r="S208" s="114">
        <v>0</v>
      </c>
      <c r="T208" s="114">
        <v>0</v>
      </c>
      <c r="U208" s="115"/>
      <c r="V208" s="118">
        <f t="shared" si="6"/>
        <v>76500</v>
      </c>
      <c r="W208" s="114">
        <f t="shared" si="7"/>
        <v>78030</v>
      </c>
      <c r="X208" s="2"/>
    </row>
    <row r="209" spans="1:24" x14ac:dyDescent="0.25">
      <c r="A209" s="61">
        <v>1016</v>
      </c>
      <c r="B209" s="61" t="s">
        <v>306</v>
      </c>
      <c r="G209" s="48">
        <v>0</v>
      </c>
      <c r="H209" s="32">
        <v>4500</v>
      </c>
      <c r="I209" s="72">
        <v>4500</v>
      </c>
      <c r="J209" s="73"/>
      <c r="K209" s="73"/>
      <c r="L209" s="61" t="s">
        <v>17</v>
      </c>
      <c r="M209" s="61" t="s">
        <v>526</v>
      </c>
      <c r="N209" s="119">
        <v>9000</v>
      </c>
      <c r="O209" s="113">
        <v>0</v>
      </c>
      <c r="P209" s="117">
        <v>0</v>
      </c>
      <c r="Q209" s="114"/>
      <c r="R209" s="114">
        <v>0</v>
      </c>
      <c r="S209" s="114">
        <v>0</v>
      </c>
      <c r="T209" s="114">
        <v>0</v>
      </c>
      <c r="U209" s="115"/>
      <c r="V209" s="118">
        <f t="shared" si="6"/>
        <v>9180</v>
      </c>
      <c r="W209" s="114">
        <f t="shared" si="7"/>
        <v>9363.6</v>
      </c>
      <c r="X209" s="2"/>
    </row>
    <row r="210" spans="1:24" x14ac:dyDescent="0.25">
      <c r="A210" s="61">
        <v>1017</v>
      </c>
      <c r="B210" s="61" t="s">
        <v>307</v>
      </c>
      <c r="G210" s="48">
        <v>2570</v>
      </c>
      <c r="H210" s="32">
        <v>0</v>
      </c>
      <c r="I210" s="72" t="s">
        <v>308</v>
      </c>
      <c r="J210" s="73"/>
      <c r="K210" s="73"/>
      <c r="L210" s="61" t="s">
        <v>17</v>
      </c>
      <c r="M210" s="61" t="s">
        <v>525</v>
      </c>
      <c r="N210" s="127">
        <v>3000</v>
      </c>
      <c r="O210" s="113">
        <v>3000</v>
      </c>
      <c r="P210" s="117">
        <v>4035</v>
      </c>
      <c r="Q210" s="114">
        <v>1500</v>
      </c>
      <c r="R210" s="114">
        <v>0</v>
      </c>
      <c r="S210" s="114"/>
      <c r="T210" s="114"/>
      <c r="U210" s="115"/>
      <c r="V210" s="118">
        <f t="shared" si="6"/>
        <v>3060</v>
      </c>
      <c r="W210" s="114">
        <f t="shared" si="7"/>
        <v>3121.2</v>
      </c>
      <c r="X210" s="2"/>
    </row>
    <row r="211" spans="1:24" x14ac:dyDescent="0.25">
      <c r="A211" s="61">
        <v>1021</v>
      </c>
      <c r="B211" s="61" t="s">
        <v>309</v>
      </c>
      <c r="G211" s="48">
        <v>2293</v>
      </c>
      <c r="H211" s="32">
        <v>0</v>
      </c>
      <c r="I211" s="72" t="s">
        <v>310</v>
      </c>
      <c r="J211" s="73"/>
      <c r="K211" s="73"/>
      <c r="L211" s="61" t="s">
        <v>17</v>
      </c>
      <c r="M211" s="61"/>
      <c r="N211" s="119"/>
      <c r="O211" s="113"/>
      <c r="P211" s="117">
        <v>0</v>
      </c>
      <c r="Q211" s="114">
        <v>0</v>
      </c>
      <c r="R211" s="114">
        <v>0</v>
      </c>
      <c r="S211" s="114"/>
      <c r="T211" s="114"/>
      <c r="U211" s="115"/>
      <c r="V211" s="118">
        <f t="shared" si="6"/>
        <v>0</v>
      </c>
      <c r="W211" s="114">
        <f t="shared" si="7"/>
        <v>0</v>
      </c>
      <c r="X211" s="2"/>
    </row>
    <row r="212" spans="1:24" ht="37.5" x14ac:dyDescent="0.25">
      <c r="A212" s="61">
        <v>1025</v>
      </c>
      <c r="B212" s="61" t="s">
        <v>311</v>
      </c>
      <c r="G212" s="48">
        <v>0</v>
      </c>
      <c r="H212" s="32">
        <v>21000</v>
      </c>
      <c r="I212" s="72">
        <v>21000</v>
      </c>
      <c r="J212" s="73"/>
      <c r="K212" s="73"/>
      <c r="L212" s="61" t="s">
        <v>17</v>
      </c>
      <c r="M212" s="63" t="s">
        <v>627</v>
      </c>
      <c r="N212" s="119">
        <v>10000</v>
      </c>
      <c r="O212" s="113">
        <v>17000</v>
      </c>
      <c r="P212" s="117">
        <v>21000</v>
      </c>
      <c r="Q212" s="114">
        <v>0</v>
      </c>
      <c r="R212" s="114">
        <v>0</v>
      </c>
      <c r="S212" s="114"/>
      <c r="T212" s="114"/>
      <c r="U212" s="115"/>
      <c r="V212" s="118">
        <f t="shared" si="6"/>
        <v>10200</v>
      </c>
      <c r="W212" s="114">
        <f t="shared" si="7"/>
        <v>10404</v>
      </c>
      <c r="X212" s="2"/>
    </row>
    <row r="213" spans="1:24" x14ac:dyDescent="0.25">
      <c r="A213" s="61">
        <v>1026</v>
      </c>
      <c r="B213" s="61" t="s">
        <v>312</v>
      </c>
      <c r="G213" s="48">
        <v>3000</v>
      </c>
      <c r="H213" s="32">
        <v>10000</v>
      </c>
      <c r="I213" s="72">
        <v>7000</v>
      </c>
      <c r="J213" s="73"/>
      <c r="K213" s="73"/>
      <c r="L213" s="61" t="s">
        <v>313</v>
      </c>
      <c r="M213" s="63" t="s">
        <v>556</v>
      </c>
      <c r="N213" s="119">
        <v>20000</v>
      </c>
      <c r="O213" s="113">
        <v>10000</v>
      </c>
      <c r="P213" s="117">
        <v>5000</v>
      </c>
      <c r="Q213" s="114">
        <v>0</v>
      </c>
      <c r="R213" s="114">
        <v>0</v>
      </c>
      <c r="S213" s="114"/>
      <c r="T213" s="114"/>
      <c r="U213" s="115"/>
      <c r="V213" s="118">
        <f t="shared" si="6"/>
        <v>20400</v>
      </c>
      <c r="W213" s="114">
        <f t="shared" si="7"/>
        <v>20808</v>
      </c>
      <c r="X213" s="2"/>
    </row>
    <row r="214" spans="1:24" ht="37.5" x14ac:dyDescent="0.25">
      <c r="A214" s="61">
        <v>1027</v>
      </c>
      <c r="B214" s="61" t="s">
        <v>314</v>
      </c>
      <c r="G214" s="48">
        <v>6250</v>
      </c>
      <c r="H214" s="32">
        <v>18000</v>
      </c>
      <c r="I214" s="72">
        <v>11750</v>
      </c>
      <c r="J214" s="73"/>
      <c r="K214" s="73"/>
      <c r="L214" s="61" t="s">
        <v>315</v>
      </c>
      <c r="M214" s="63" t="s">
        <v>527</v>
      </c>
      <c r="N214" s="127">
        <v>12500</v>
      </c>
      <c r="O214" s="113">
        <v>12500</v>
      </c>
      <c r="P214" s="117">
        <v>5660</v>
      </c>
      <c r="Q214" s="114">
        <v>0</v>
      </c>
      <c r="R214" s="114">
        <v>0</v>
      </c>
      <c r="S214" s="114"/>
      <c r="T214" s="114"/>
      <c r="U214" s="115"/>
      <c r="V214" s="118">
        <f t="shared" si="6"/>
        <v>12750</v>
      </c>
      <c r="W214" s="114">
        <f t="shared" si="7"/>
        <v>13005</v>
      </c>
      <c r="X214" s="2"/>
    </row>
    <row r="215" spans="1:24" x14ac:dyDescent="0.25">
      <c r="A215" s="61">
        <v>1028</v>
      </c>
      <c r="B215" s="61" t="s">
        <v>233</v>
      </c>
      <c r="G215" s="48">
        <v>61933</v>
      </c>
      <c r="H215" s="32">
        <v>0</v>
      </c>
      <c r="I215" s="72" t="s">
        <v>316</v>
      </c>
      <c r="J215" s="73"/>
      <c r="K215" s="73"/>
      <c r="L215" s="61" t="s">
        <v>17</v>
      </c>
      <c r="M215" s="61" t="s">
        <v>528</v>
      </c>
      <c r="N215" s="119"/>
      <c r="O215" s="113">
        <v>0</v>
      </c>
      <c r="P215" s="117">
        <v>93506</v>
      </c>
      <c r="Q215" s="114">
        <v>44872</v>
      </c>
      <c r="R215" s="114">
        <v>0</v>
      </c>
      <c r="S215" s="114"/>
      <c r="T215" s="114"/>
      <c r="U215" s="115"/>
      <c r="V215" s="118">
        <f t="shared" si="6"/>
        <v>0</v>
      </c>
      <c r="W215" s="114">
        <f t="shared" si="7"/>
        <v>0</v>
      </c>
      <c r="X215" s="2"/>
    </row>
    <row r="216" spans="1:24" x14ac:dyDescent="0.25">
      <c r="A216" s="153" t="s">
        <v>317</v>
      </c>
      <c r="B216" s="153"/>
      <c r="C216" s="153"/>
      <c r="D216" s="153"/>
      <c r="E216" s="153"/>
      <c r="F216" s="153"/>
      <c r="G216" s="99">
        <v>91783</v>
      </c>
      <c r="H216" s="99">
        <v>103500</v>
      </c>
      <c r="I216" s="100">
        <v>11717</v>
      </c>
      <c r="J216" s="101"/>
      <c r="K216" s="101"/>
      <c r="L216" s="96" t="s">
        <v>318</v>
      </c>
      <c r="M216" s="96"/>
      <c r="N216" s="129">
        <f>SUM(N208:N215)</f>
        <v>129500</v>
      </c>
      <c r="O216" s="132">
        <f>SUM(O208:O215)</f>
        <v>120170</v>
      </c>
      <c r="P216" s="117"/>
      <c r="Q216" s="114"/>
      <c r="R216" s="114"/>
      <c r="S216" s="114"/>
      <c r="T216" s="114"/>
      <c r="U216" s="115"/>
      <c r="V216" s="141">
        <f>SUM(V208:V215)</f>
        <v>132090</v>
      </c>
      <c r="W216" s="141">
        <f>SUM(W208:W215)</f>
        <v>134731.79999999999</v>
      </c>
      <c r="X216" s="2"/>
    </row>
    <row r="217" spans="1:24" x14ac:dyDescent="0.25">
      <c r="A217" s="61">
        <v>4000</v>
      </c>
      <c r="B217" s="61" t="s">
        <v>49</v>
      </c>
      <c r="G217" s="48">
        <v>82750</v>
      </c>
      <c r="H217" s="32">
        <v>146000</v>
      </c>
      <c r="I217" s="72">
        <v>63250</v>
      </c>
      <c r="J217" s="73"/>
      <c r="K217" s="72">
        <v>63250</v>
      </c>
      <c r="L217" s="61" t="s">
        <v>319</v>
      </c>
      <c r="M217" s="61" t="s">
        <v>628</v>
      </c>
      <c r="N217" s="119">
        <v>155000</v>
      </c>
      <c r="O217" s="113">
        <v>165550</v>
      </c>
      <c r="P217" s="117">
        <v>142084</v>
      </c>
      <c r="Q217" s="114">
        <v>31390</v>
      </c>
      <c r="R217" s="114">
        <v>0</v>
      </c>
      <c r="S217" s="114"/>
      <c r="T217" s="114"/>
      <c r="U217" s="115"/>
      <c r="V217" s="118">
        <f t="shared" si="6"/>
        <v>158100</v>
      </c>
      <c r="W217" s="114">
        <f t="shared" si="7"/>
        <v>161262</v>
      </c>
      <c r="X217" s="2"/>
    </row>
    <row r="218" spans="1:24" x14ac:dyDescent="0.25">
      <c r="A218" s="61">
        <v>4001</v>
      </c>
      <c r="B218" s="61" t="s">
        <v>51</v>
      </c>
      <c r="G218" s="48">
        <v>7026</v>
      </c>
      <c r="H218" s="32">
        <v>15000</v>
      </c>
      <c r="I218" s="72">
        <v>7974</v>
      </c>
      <c r="J218" s="73"/>
      <c r="K218" s="72">
        <v>7974</v>
      </c>
      <c r="L218" s="61" t="s">
        <v>320</v>
      </c>
      <c r="M218" s="61" t="s">
        <v>575</v>
      </c>
      <c r="N218" s="147">
        <v>20297.28</v>
      </c>
      <c r="O218" s="113">
        <v>14052</v>
      </c>
      <c r="P218" s="117">
        <v>10739</v>
      </c>
      <c r="Q218" s="114">
        <v>1080</v>
      </c>
      <c r="R218" s="114">
        <v>0</v>
      </c>
      <c r="S218" s="114"/>
      <c r="T218" s="114"/>
      <c r="U218" s="115"/>
      <c r="V218" s="118">
        <f t="shared" si="6"/>
        <v>20703.225599999998</v>
      </c>
      <c r="W218" s="114">
        <f t="shared" si="7"/>
        <v>21117.290111999999</v>
      </c>
      <c r="X218" s="2"/>
    </row>
    <row r="219" spans="1:24" x14ac:dyDescent="0.25">
      <c r="A219" s="61">
        <v>4002</v>
      </c>
      <c r="B219" s="61" t="s">
        <v>53</v>
      </c>
      <c r="G219" s="48">
        <v>17957</v>
      </c>
      <c r="H219" s="32">
        <v>35000</v>
      </c>
      <c r="I219" s="72">
        <v>17043</v>
      </c>
      <c r="J219" s="73"/>
      <c r="K219" s="72">
        <v>17043</v>
      </c>
      <c r="L219" s="61" t="s">
        <v>321</v>
      </c>
      <c r="M219" s="61" t="s">
        <v>628</v>
      </c>
      <c r="N219" s="119">
        <v>35875</v>
      </c>
      <c r="O219" s="113">
        <v>35914</v>
      </c>
      <c r="P219" s="117">
        <v>29853</v>
      </c>
      <c r="Q219" s="114">
        <v>3670</v>
      </c>
      <c r="R219" s="114">
        <v>0</v>
      </c>
      <c r="S219" s="114"/>
      <c r="T219" s="114"/>
      <c r="U219" s="115"/>
      <c r="V219" s="118">
        <f t="shared" si="6"/>
        <v>36592.5</v>
      </c>
      <c r="W219" s="114">
        <f t="shared" si="7"/>
        <v>37324.35</v>
      </c>
      <c r="X219" s="2"/>
    </row>
    <row r="220" spans="1:24" x14ac:dyDescent="0.25">
      <c r="A220" s="61">
        <v>4003</v>
      </c>
      <c r="B220" s="61" t="s">
        <v>55</v>
      </c>
      <c r="G220" s="48">
        <v>0</v>
      </c>
      <c r="H220" s="32">
        <v>0</v>
      </c>
      <c r="I220" s="72">
        <v>0</v>
      </c>
      <c r="J220" s="73"/>
      <c r="K220" s="72">
        <v>0</v>
      </c>
      <c r="L220" s="61" t="s">
        <v>17</v>
      </c>
      <c r="M220" s="61"/>
      <c r="N220" s="119"/>
      <c r="O220" s="113"/>
      <c r="P220" s="117">
        <v>8394</v>
      </c>
      <c r="Q220" s="114">
        <v>189</v>
      </c>
      <c r="R220" s="114">
        <v>0</v>
      </c>
      <c r="S220" s="114"/>
      <c r="T220" s="114"/>
      <c r="U220" s="115"/>
      <c r="V220" s="118">
        <f t="shared" si="6"/>
        <v>0</v>
      </c>
      <c r="W220" s="114">
        <f t="shared" si="7"/>
        <v>0</v>
      </c>
      <c r="X220" s="2"/>
    </row>
    <row r="221" spans="1:24" x14ac:dyDescent="0.25">
      <c r="A221" s="61">
        <v>4004</v>
      </c>
      <c r="B221" s="61" t="s">
        <v>115</v>
      </c>
      <c r="G221" s="48">
        <v>0</v>
      </c>
      <c r="H221" s="32">
        <v>1500</v>
      </c>
      <c r="I221" s="72">
        <v>1500</v>
      </c>
      <c r="J221" s="73"/>
      <c r="K221" s="72">
        <v>1500</v>
      </c>
      <c r="L221" s="61" t="s">
        <v>17</v>
      </c>
      <c r="M221" s="61"/>
      <c r="N221" s="119">
        <v>1500</v>
      </c>
      <c r="O221" s="113">
        <v>1500</v>
      </c>
      <c r="P221" s="117">
        <v>0</v>
      </c>
      <c r="Q221" s="114">
        <v>0</v>
      </c>
      <c r="R221" s="114">
        <v>0</v>
      </c>
      <c r="S221" s="114"/>
      <c r="T221" s="114"/>
      <c r="U221" s="115"/>
      <c r="V221" s="118">
        <f t="shared" si="6"/>
        <v>1530</v>
      </c>
      <c r="W221" s="114">
        <f t="shared" si="7"/>
        <v>1560.6</v>
      </c>
      <c r="X221" s="2"/>
    </row>
    <row r="222" spans="1:24" x14ac:dyDescent="0.25">
      <c r="A222" s="61">
        <v>4011</v>
      </c>
      <c r="B222" s="61" t="s">
        <v>117</v>
      </c>
      <c r="G222" s="48">
        <v>26788</v>
      </c>
      <c r="H222" s="32">
        <v>21000</v>
      </c>
      <c r="I222" s="72" t="s">
        <v>322</v>
      </c>
      <c r="J222" s="73"/>
      <c r="K222" s="72" t="s">
        <v>322</v>
      </c>
      <c r="L222" s="61" t="s">
        <v>323</v>
      </c>
      <c r="M222" s="63" t="s">
        <v>533</v>
      </c>
      <c r="N222" s="119">
        <v>27000</v>
      </c>
      <c r="O222" s="113">
        <v>26788</v>
      </c>
      <c r="P222" s="117">
        <v>20676</v>
      </c>
      <c r="Q222" s="114">
        <v>0</v>
      </c>
      <c r="R222" s="114">
        <v>0</v>
      </c>
      <c r="S222" s="114"/>
      <c r="T222" s="114"/>
      <c r="U222" s="115"/>
      <c r="V222" s="118">
        <f t="shared" si="6"/>
        <v>27540</v>
      </c>
      <c r="W222" s="114">
        <f t="shared" si="7"/>
        <v>28090.799999999999</v>
      </c>
      <c r="X222" s="2"/>
    </row>
    <row r="223" spans="1:24" x14ac:dyDescent="0.25">
      <c r="A223" s="61">
        <v>4012</v>
      </c>
      <c r="B223" s="61" t="s">
        <v>119</v>
      </c>
      <c r="G223" s="48">
        <v>1424</v>
      </c>
      <c r="H223" s="32">
        <v>1200</v>
      </c>
      <c r="I223" s="72" t="s">
        <v>324</v>
      </c>
      <c r="J223" s="73"/>
      <c r="K223" s="72" t="s">
        <v>324</v>
      </c>
      <c r="L223" s="61" t="s">
        <v>325</v>
      </c>
      <c r="M223" s="61"/>
      <c r="N223" s="119">
        <v>2800</v>
      </c>
      <c r="O223" s="113">
        <v>1850</v>
      </c>
      <c r="P223" s="117">
        <v>1023</v>
      </c>
      <c r="Q223" s="114">
        <v>0</v>
      </c>
      <c r="R223" s="114">
        <v>0</v>
      </c>
      <c r="S223" s="114"/>
      <c r="T223" s="114"/>
      <c r="U223" s="115"/>
      <c r="V223" s="118">
        <f t="shared" si="6"/>
        <v>2856</v>
      </c>
      <c r="W223" s="114">
        <f t="shared" si="7"/>
        <v>2913.12</v>
      </c>
      <c r="X223" s="2"/>
    </row>
    <row r="224" spans="1:24" ht="56.25" x14ac:dyDescent="0.25">
      <c r="A224" s="61">
        <v>4014</v>
      </c>
      <c r="B224" s="61" t="s">
        <v>124</v>
      </c>
      <c r="G224" s="48">
        <v>0</v>
      </c>
      <c r="H224" s="32">
        <v>30000</v>
      </c>
      <c r="I224" s="72">
        <v>30000</v>
      </c>
      <c r="J224" s="73"/>
      <c r="K224" s="72">
        <v>30000</v>
      </c>
      <c r="L224" s="61" t="s">
        <v>17</v>
      </c>
      <c r="M224" s="63" t="s">
        <v>643</v>
      </c>
      <c r="N224" s="119">
        <v>30000</v>
      </c>
      <c r="O224" s="113">
        <v>60000</v>
      </c>
      <c r="P224" s="117">
        <v>60090</v>
      </c>
      <c r="Q224" s="114">
        <v>0</v>
      </c>
      <c r="R224" s="114">
        <v>0</v>
      </c>
      <c r="S224" s="114"/>
      <c r="T224" s="114"/>
      <c r="U224" s="115"/>
      <c r="V224" s="118">
        <f t="shared" si="6"/>
        <v>30600</v>
      </c>
      <c r="W224" s="114">
        <f t="shared" si="7"/>
        <v>31212</v>
      </c>
      <c r="X224" s="2"/>
    </row>
    <row r="225" spans="1:24" x14ac:dyDescent="0.25">
      <c r="A225" s="61">
        <v>4015</v>
      </c>
      <c r="B225" s="61" t="s">
        <v>57</v>
      </c>
      <c r="G225" s="48">
        <v>0</v>
      </c>
      <c r="H225" s="32">
        <v>0</v>
      </c>
      <c r="I225" s="72">
        <v>0</v>
      </c>
      <c r="J225" s="73"/>
      <c r="K225" s="72">
        <v>0</v>
      </c>
      <c r="L225" s="61" t="s">
        <v>17</v>
      </c>
      <c r="M225" s="61"/>
      <c r="N225" s="119">
        <v>0</v>
      </c>
      <c r="O225" s="113"/>
      <c r="P225" s="117">
        <v>1979</v>
      </c>
      <c r="Q225" s="114">
        <v>0</v>
      </c>
      <c r="R225" s="114">
        <v>0</v>
      </c>
      <c r="S225" s="114"/>
      <c r="T225" s="114"/>
      <c r="U225" s="115"/>
      <c r="V225" s="118">
        <f t="shared" si="6"/>
        <v>0</v>
      </c>
      <c r="W225" s="114">
        <f t="shared" si="7"/>
        <v>0</v>
      </c>
      <c r="X225" s="2"/>
    </row>
    <row r="226" spans="1:24" x14ac:dyDescent="0.25">
      <c r="A226" s="61">
        <v>4016</v>
      </c>
      <c r="B226" s="61" t="s">
        <v>213</v>
      </c>
      <c r="G226" s="48">
        <v>0</v>
      </c>
      <c r="H226" s="32">
        <v>2500</v>
      </c>
      <c r="I226" s="72">
        <v>2500</v>
      </c>
      <c r="J226" s="73"/>
      <c r="K226" s="72">
        <v>2500</v>
      </c>
      <c r="L226" s="61" t="s">
        <v>17</v>
      </c>
      <c r="M226" s="61"/>
      <c r="N226" s="119">
        <v>1500</v>
      </c>
      <c r="O226" s="113">
        <v>1500</v>
      </c>
      <c r="P226" s="117">
        <v>688</v>
      </c>
      <c r="Q226" s="114">
        <v>0</v>
      </c>
      <c r="R226" s="114">
        <v>0</v>
      </c>
      <c r="S226" s="114"/>
      <c r="T226" s="114"/>
      <c r="U226" s="115"/>
      <c r="V226" s="118">
        <f t="shared" si="6"/>
        <v>1530</v>
      </c>
      <c r="W226" s="114">
        <f t="shared" si="7"/>
        <v>1560.6</v>
      </c>
      <c r="X226" s="2"/>
    </row>
    <row r="227" spans="1:24" x14ac:dyDescent="0.25">
      <c r="A227" s="61">
        <v>4017</v>
      </c>
      <c r="B227" s="61" t="s">
        <v>127</v>
      </c>
      <c r="G227" s="48">
        <v>901</v>
      </c>
      <c r="H227" s="32">
        <v>2000</v>
      </c>
      <c r="I227" s="72">
        <v>1099</v>
      </c>
      <c r="J227" s="72">
        <v>2</v>
      </c>
      <c r="K227" s="72">
        <v>1097</v>
      </c>
      <c r="L227" s="61" t="s">
        <v>326</v>
      </c>
      <c r="M227" s="61"/>
      <c r="N227" s="119">
        <v>2000</v>
      </c>
      <c r="O227" s="113">
        <v>2000</v>
      </c>
      <c r="P227" s="117">
        <v>760</v>
      </c>
      <c r="Q227" s="114">
        <v>0</v>
      </c>
      <c r="R227" s="114">
        <v>0</v>
      </c>
      <c r="S227" s="114"/>
      <c r="T227" s="114"/>
      <c r="U227" s="115"/>
      <c r="V227" s="118">
        <f t="shared" si="6"/>
        <v>2040</v>
      </c>
      <c r="W227" s="114">
        <f t="shared" si="7"/>
        <v>2080.8000000000002</v>
      </c>
      <c r="X227" s="2"/>
    </row>
    <row r="228" spans="1:24" x14ac:dyDescent="0.25">
      <c r="A228" s="61">
        <v>4021</v>
      </c>
      <c r="B228" s="61" t="s">
        <v>62</v>
      </c>
      <c r="G228" s="48">
        <v>0</v>
      </c>
      <c r="H228" s="32">
        <v>0</v>
      </c>
      <c r="I228" s="72">
        <v>0</v>
      </c>
      <c r="J228" s="73"/>
      <c r="K228" s="72">
        <v>0</v>
      </c>
      <c r="L228" s="61" t="s">
        <v>17</v>
      </c>
      <c r="M228" s="61"/>
      <c r="N228" s="119"/>
      <c r="O228" s="113"/>
      <c r="P228" s="117">
        <v>248</v>
      </c>
      <c r="Q228" s="114">
        <v>0</v>
      </c>
      <c r="R228" s="114">
        <v>0</v>
      </c>
      <c r="S228" s="114"/>
      <c r="T228" s="114"/>
      <c r="U228" s="115"/>
      <c r="V228" s="118">
        <f t="shared" si="6"/>
        <v>0</v>
      </c>
      <c r="W228" s="114">
        <f t="shared" si="7"/>
        <v>0</v>
      </c>
      <c r="X228" s="2"/>
    </row>
    <row r="229" spans="1:24" ht="56.25" x14ac:dyDescent="0.25">
      <c r="A229" s="61">
        <v>4036</v>
      </c>
      <c r="B229" s="61" t="s">
        <v>129</v>
      </c>
      <c r="G229" s="48">
        <v>4321</v>
      </c>
      <c r="H229" s="32">
        <v>5000</v>
      </c>
      <c r="I229" s="72">
        <v>679</v>
      </c>
      <c r="J229" s="72">
        <v>1898</v>
      </c>
      <c r="K229" s="72" t="s">
        <v>327</v>
      </c>
      <c r="L229" s="61" t="s">
        <v>328</v>
      </c>
      <c r="M229" s="63" t="s">
        <v>496</v>
      </c>
      <c r="N229" s="126">
        <v>6500</v>
      </c>
      <c r="O229" s="113">
        <v>8000</v>
      </c>
      <c r="P229" s="117">
        <v>7302</v>
      </c>
      <c r="Q229" s="114">
        <v>0</v>
      </c>
      <c r="R229" s="114">
        <v>0</v>
      </c>
      <c r="S229" s="114"/>
      <c r="T229" s="114"/>
      <c r="U229" s="115"/>
      <c r="V229" s="118">
        <f t="shared" si="6"/>
        <v>6630</v>
      </c>
      <c r="W229" s="114">
        <f t="shared" si="7"/>
        <v>6762.6</v>
      </c>
      <c r="X229" s="2"/>
    </row>
    <row r="230" spans="1:24" x14ac:dyDescent="0.25">
      <c r="A230" s="61">
        <v>4039</v>
      </c>
      <c r="B230" s="61" t="s">
        <v>131</v>
      </c>
      <c r="G230" s="48">
        <v>0</v>
      </c>
      <c r="H230" s="32">
        <v>0</v>
      </c>
      <c r="I230" s="72">
        <v>0</v>
      </c>
      <c r="J230" s="73"/>
      <c r="K230" s="72">
        <v>0</v>
      </c>
      <c r="L230" s="61" t="s">
        <v>17</v>
      </c>
      <c r="M230" s="61"/>
      <c r="N230" s="119">
        <v>0</v>
      </c>
      <c r="O230" s="113">
        <v>0</v>
      </c>
      <c r="P230" s="117">
        <v>6033</v>
      </c>
      <c r="Q230" s="114">
        <v>0</v>
      </c>
      <c r="R230" s="114">
        <v>0</v>
      </c>
      <c r="S230" s="114"/>
      <c r="T230" s="114"/>
      <c r="U230" s="115"/>
      <c r="V230" s="118">
        <f t="shared" si="6"/>
        <v>0</v>
      </c>
      <c r="W230" s="114">
        <f t="shared" si="7"/>
        <v>0</v>
      </c>
      <c r="X230" s="2"/>
    </row>
    <row r="231" spans="1:24" x14ac:dyDescent="0.25">
      <c r="A231" s="61">
        <v>4069</v>
      </c>
      <c r="B231" s="61" t="s">
        <v>329</v>
      </c>
      <c r="G231" s="48">
        <v>0</v>
      </c>
      <c r="H231" s="32">
        <v>0</v>
      </c>
      <c r="I231" s="72">
        <v>0</v>
      </c>
      <c r="J231" s="73"/>
      <c r="K231" s="72">
        <v>0</v>
      </c>
      <c r="L231" s="61" t="s">
        <v>17</v>
      </c>
      <c r="M231" s="61"/>
      <c r="N231" s="119">
        <v>0</v>
      </c>
      <c r="O231" s="113"/>
      <c r="P231" s="117">
        <v>1095</v>
      </c>
      <c r="Q231" s="114">
        <v>49595</v>
      </c>
      <c r="R231" s="114">
        <v>56709</v>
      </c>
      <c r="S231" s="114">
        <v>55685</v>
      </c>
      <c r="T231" s="114">
        <v>55091</v>
      </c>
      <c r="U231" s="115"/>
      <c r="V231" s="118">
        <f t="shared" si="6"/>
        <v>0</v>
      </c>
      <c r="W231" s="114">
        <f t="shared" si="7"/>
        <v>0</v>
      </c>
      <c r="X231" s="2"/>
    </row>
    <row r="232" spans="1:24" x14ac:dyDescent="0.25">
      <c r="A232" s="61">
        <v>4075</v>
      </c>
      <c r="B232" s="61" t="s">
        <v>550</v>
      </c>
      <c r="G232" s="48"/>
      <c r="H232" s="32"/>
      <c r="I232" s="72"/>
      <c r="J232" s="73"/>
      <c r="K232" s="72"/>
      <c r="L232" s="61"/>
      <c r="M232" s="61"/>
      <c r="N232" s="119"/>
      <c r="O232" s="113"/>
      <c r="P232" s="117"/>
      <c r="Q232" s="114">
        <v>0</v>
      </c>
      <c r="R232" s="114">
        <v>400</v>
      </c>
      <c r="S232" s="114"/>
      <c r="T232" s="114"/>
      <c r="U232" s="115"/>
      <c r="V232" s="118">
        <f t="shared" si="6"/>
        <v>0</v>
      </c>
      <c r="W232" s="114">
        <f t="shared" si="7"/>
        <v>0</v>
      </c>
      <c r="X232" s="2"/>
    </row>
    <row r="233" spans="1:24" x14ac:dyDescent="0.25">
      <c r="A233" s="61">
        <v>4130</v>
      </c>
      <c r="B233" s="61" t="s">
        <v>136</v>
      </c>
      <c r="G233" s="48">
        <v>570</v>
      </c>
      <c r="H233" s="32">
        <v>1000</v>
      </c>
      <c r="I233" s="72">
        <v>430</v>
      </c>
      <c r="J233" s="73"/>
      <c r="K233" s="72">
        <v>430</v>
      </c>
      <c r="L233" s="61" t="s">
        <v>330</v>
      </c>
      <c r="M233" s="61"/>
      <c r="N233" s="119">
        <v>1000</v>
      </c>
      <c r="O233" s="113">
        <v>1000</v>
      </c>
      <c r="P233" s="117">
        <v>1143</v>
      </c>
      <c r="Q233" s="114">
        <v>0</v>
      </c>
      <c r="R233" s="114">
        <v>0</v>
      </c>
      <c r="S233" s="114"/>
      <c r="T233" s="114"/>
      <c r="U233" s="115"/>
      <c r="V233" s="118">
        <f t="shared" si="6"/>
        <v>1020</v>
      </c>
      <c r="W233" s="114">
        <f t="shared" si="7"/>
        <v>1040.4000000000001</v>
      </c>
      <c r="X233" s="2"/>
    </row>
    <row r="234" spans="1:24" x14ac:dyDescent="0.25">
      <c r="A234" s="61">
        <v>4203</v>
      </c>
      <c r="B234" s="61" t="s">
        <v>139</v>
      </c>
      <c r="G234" s="48">
        <v>0</v>
      </c>
      <c r="H234" s="32">
        <v>500</v>
      </c>
      <c r="I234" s="72">
        <v>500</v>
      </c>
      <c r="J234" s="73"/>
      <c r="K234" s="72">
        <v>500</v>
      </c>
      <c r="L234" s="61" t="s">
        <v>17</v>
      </c>
      <c r="M234" s="61"/>
      <c r="N234" s="119">
        <v>500</v>
      </c>
      <c r="O234" s="113">
        <v>500</v>
      </c>
      <c r="P234" s="117">
        <v>0</v>
      </c>
      <c r="Q234" s="114"/>
      <c r="R234" s="114">
        <v>0</v>
      </c>
      <c r="S234" s="114"/>
      <c r="T234" s="114"/>
      <c r="U234" s="115"/>
      <c r="V234" s="118">
        <f t="shared" si="6"/>
        <v>510</v>
      </c>
      <c r="W234" s="114">
        <f t="shared" si="7"/>
        <v>520.20000000000005</v>
      </c>
      <c r="X234" s="2"/>
    </row>
    <row r="235" spans="1:24" x14ac:dyDescent="0.25">
      <c r="A235" s="61">
        <v>4190</v>
      </c>
      <c r="B235" s="61" t="s">
        <v>250</v>
      </c>
      <c r="G235" s="48"/>
      <c r="H235" s="32"/>
      <c r="I235" s="72"/>
      <c r="J235" s="73"/>
      <c r="K235" s="72"/>
      <c r="L235" s="61"/>
      <c r="M235" s="61"/>
      <c r="N235" s="119"/>
      <c r="O235" s="113"/>
      <c r="P235" s="117"/>
      <c r="Q235" s="114">
        <v>27976</v>
      </c>
      <c r="R235" s="114"/>
      <c r="S235" s="114"/>
      <c r="T235" s="114"/>
      <c r="U235" s="115"/>
      <c r="V235" s="118">
        <f t="shared" ref="V235:V288" si="8">N235*2%+N235</f>
        <v>0</v>
      </c>
      <c r="W235" s="114">
        <f t="shared" ref="W235:W288" si="9">V235*2%+V235</f>
        <v>0</v>
      </c>
      <c r="X235" s="2"/>
    </row>
    <row r="236" spans="1:24" x14ac:dyDescent="0.25">
      <c r="A236" s="155" t="s">
        <v>331</v>
      </c>
      <c r="B236" s="155"/>
      <c r="C236" s="155"/>
      <c r="D236" s="155"/>
      <c r="E236" s="155"/>
      <c r="F236" s="155"/>
      <c r="G236" s="107">
        <v>141736</v>
      </c>
      <c r="H236" s="107">
        <v>260700</v>
      </c>
      <c r="I236" s="108">
        <v>118964</v>
      </c>
      <c r="J236" s="108">
        <v>1899</v>
      </c>
      <c r="K236" s="108">
        <v>117064</v>
      </c>
      <c r="L236" s="110" t="s">
        <v>332</v>
      </c>
      <c r="M236" s="96"/>
      <c r="N236" s="129">
        <f>SUM(N217:N235)</f>
        <v>283972.28000000003</v>
      </c>
      <c r="O236" s="132">
        <f>SUM(O217:O235)</f>
        <v>318654</v>
      </c>
      <c r="P236" s="117"/>
      <c r="Q236" s="114"/>
      <c r="R236" s="114"/>
      <c r="S236" s="114"/>
      <c r="T236" s="114"/>
      <c r="U236" s="115"/>
      <c r="V236" s="141">
        <f>SUM(V217:V235)</f>
        <v>289651.72560000001</v>
      </c>
      <c r="W236" s="141">
        <f>SUM(W217:W235)</f>
        <v>295444.76011199993</v>
      </c>
      <c r="X236" s="2"/>
    </row>
    <row r="237" spans="1:24" x14ac:dyDescent="0.25">
      <c r="A237" s="68"/>
      <c r="B237" s="68"/>
      <c r="C237" s="74" t="s">
        <v>43</v>
      </c>
      <c r="D237" s="68"/>
      <c r="E237" s="68"/>
      <c r="F237" s="68"/>
      <c r="G237" s="67"/>
      <c r="H237" s="67"/>
      <c r="I237" s="75"/>
      <c r="J237" s="75"/>
      <c r="K237" s="75"/>
      <c r="L237" s="68"/>
      <c r="M237" s="68"/>
      <c r="N237" s="122"/>
      <c r="O237" s="122"/>
      <c r="P237" s="122"/>
      <c r="Q237" s="122"/>
      <c r="R237" s="122"/>
      <c r="S237" s="122"/>
      <c r="T237" s="122"/>
      <c r="U237" s="122"/>
      <c r="V237" s="123">
        <f t="shared" si="8"/>
        <v>0</v>
      </c>
      <c r="W237" s="122">
        <f t="shared" si="9"/>
        <v>0</v>
      </c>
      <c r="X237" s="2"/>
    </row>
    <row r="238" spans="1:24" x14ac:dyDescent="0.25">
      <c r="A238" s="69"/>
      <c r="B238" s="69"/>
      <c r="C238" s="69"/>
      <c r="D238" s="69"/>
      <c r="E238" s="69"/>
      <c r="F238" s="69"/>
      <c r="G238" s="103" t="s">
        <v>333</v>
      </c>
      <c r="H238" s="103" t="s">
        <v>334</v>
      </c>
      <c r="I238" s="104" t="s">
        <v>335</v>
      </c>
      <c r="J238" s="105"/>
      <c r="K238" s="105"/>
      <c r="L238" s="106"/>
      <c r="M238" s="106"/>
      <c r="N238" s="34">
        <f>N216-N236</f>
        <v>-154472.28000000003</v>
      </c>
      <c r="O238" s="34">
        <f>O216-O236</f>
        <v>-198484</v>
      </c>
      <c r="P238" s="119"/>
      <c r="Q238" s="34"/>
      <c r="R238" s="34"/>
      <c r="S238" s="34"/>
      <c r="T238" s="34"/>
      <c r="U238" s="34"/>
      <c r="V238" s="141">
        <f>SUM(V216-V236)</f>
        <v>-157561.72560000001</v>
      </c>
      <c r="W238" s="141">
        <f>SUM(W216-W236)</f>
        <v>-160712.96011199994</v>
      </c>
      <c r="X238" s="2"/>
    </row>
    <row r="239" spans="1:24" x14ac:dyDescent="0.25">
      <c r="A239" s="133">
        <v>401</v>
      </c>
      <c r="B239" s="133" t="s">
        <v>336</v>
      </c>
      <c r="C239" s="134"/>
      <c r="D239" s="135"/>
      <c r="E239" s="135"/>
      <c r="F239" s="135"/>
      <c r="G239" s="136"/>
      <c r="H239" s="136"/>
      <c r="I239" s="137"/>
      <c r="J239" s="137"/>
      <c r="K239" s="137"/>
      <c r="L239" s="135"/>
      <c r="M239" s="135"/>
      <c r="N239" s="138"/>
      <c r="O239" s="138"/>
      <c r="P239" s="138"/>
      <c r="Q239" s="138"/>
      <c r="R239" s="138"/>
      <c r="S239" s="138"/>
      <c r="T239" s="138"/>
      <c r="U239" s="138"/>
      <c r="V239" s="139">
        <f t="shared" si="8"/>
        <v>0</v>
      </c>
      <c r="W239" s="138">
        <f t="shared" si="9"/>
        <v>0</v>
      </c>
      <c r="X239" s="2"/>
    </row>
    <row r="240" spans="1:24" x14ac:dyDescent="0.25">
      <c r="A240" s="61">
        <v>1003</v>
      </c>
      <c r="B240" s="61" t="s">
        <v>337</v>
      </c>
      <c r="G240" s="48">
        <v>3300</v>
      </c>
      <c r="H240" s="32">
        <v>3150</v>
      </c>
      <c r="I240" s="72" t="s">
        <v>338</v>
      </c>
      <c r="J240" s="73"/>
      <c r="K240" s="73"/>
      <c r="L240" s="61" t="s">
        <v>339</v>
      </c>
      <c r="M240" s="61" t="s">
        <v>541</v>
      </c>
      <c r="N240" s="127">
        <v>6600</v>
      </c>
      <c r="O240" s="113">
        <v>6600</v>
      </c>
      <c r="P240" s="117">
        <v>6600</v>
      </c>
      <c r="Q240" s="114">
        <v>6300</v>
      </c>
      <c r="R240" s="114">
        <v>6300</v>
      </c>
      <c r="S240" s="114">
        <v>5310</v>
      </c>
      <c r="T240" s="114">
        <v>6300</v>
      </c>
      <c r="U240" s="115"/>
      <c r="V240" s="118">
        <f t="shared" si="8"/>
        <v>6732</v>
      </c>
      <c r="W240" s="114">
        <f t="shared" si="9"/>
        <v>6866.64</v>
      </c>
      <c r="X240" s="2"/>
    </row>
    <row r="241" spans="1:24" x14ac:dyDescent="0.25">
      <c r="A241" s="61">
        <v>1004</v>
      </c>
      <c r="B241" s="61" t="s">
        <v>551</v>
      </c>
      <c r="G241" s="48"/>
      <c r="H241" s="32"/>
      <c r="I241" s="72"/>
      <c r="J241" s="73"/>
      <c r="K241" s="73"/>
      <c r="L241" s="61"/>
      <c r="M241" s="61"/>
      <c r="N241" s="127"/>
      <c r="O241" s="113"/>
      <c r="P241" s="117"/>
      <c r="Q241" s="114">
        <v>4320</v>
      </c>
      <c r="R241" s="114">
        <v>4320</v>
      </c>
      <c r="S241" s="114">
        <v>0</v>
      </c>
      <c r="T241" s="114">
        <v>12960</v>
      </c>
      <c r="U241" s="115"/>
      <c r="V241" s="118">
        <f t="shared" si="8"/>
        <v>0</v>
      </c>
      <c r="W241" s="114">
        <f t="shared" si="9"/>
        <v>0</v>
      </c>
      <c r="X241" s="2"/>
    </row>
    <row r="242" spans="1:24" x14ac:dyDescent="0.25">
      <c r="A242" s="61">
        <v>1008</v>
      </c>
      <c r="B242" s="61" t="s">
        <v>340</v>
      </c>
      <c r="G242" s="48">
        <v>778</v>
      </c>
      <c r="H242" s="32">
        <v>1400</v>
      </c>
      <c r="I242" s="72">
        <v>622</v>
      </c>
      <c r="J242" s="73"/>
      <c r="K242" s="73"/>
      <c r="L242" s="61" t="s">
        <v>341</v>
      </c>
      <c r="M242" s="61" t="s">
        <v>542</v>
      </c>
      <c r="N242" s="127">
        <v>1555</v>
      </c>
      <c r="O242" s="113">
        <v>1555</v>
      </c>
      <c r="P242" s="117">
        <v>1478</v>
      </c>
      <c r="Q242" s="114">
        <v>2556</v>
      </c>
      <c r="R242" s="114">
        <v>7422</v>
      </c>
      <c r="S242" s="114">
        <v>724</v>
      </c>
      <c r="T242" s="114"/>
      <c r="U242" s="115"/>
      <c r="V242" s="118">
        <f t="shared" si="8"/>
        <v>1586.1</v>
      </c>
      <c r="W242" s="114">
        <f t="shared" si="9"/>
        <v>1617.8219999999999</v>
      </c>
      <c r="X242" s="2"/>
    </row>
    <row r="243" spans="1:24" x14ac:dyDescent="0.25">
      <c r="A243" s="61">
        <v>1009</v>
      </c>
      <c r="B243" s="61" t="s">
        <v>342</v>
      </c>
      <c r="G243" s="48">
        <v>1600</v>
      </c>
      <c r="H243" s="32">
        <v>1550</v>
      </c>
      <c r="I243" s="72" t="s">
        <v>343</v>
      </c>
      <c r="J243" s="73"/>
      <c r="K243" s="73"/>
      <c r="L243" s="61" t="s">
        <v>344</v>
      </c>
      <c r="M243" s="61"/>
      <c r="N243" s="127">
        <v>1600</v>
      </c>
      <c r="O243" s="113">
        <v>1600</v>
      </c>
      <c r="P243" s="117">
        <v>1550</v>
      </c>
      <c r="Q243" s="114">
        <v>1450</v>
      </c>
      <c r="R243" s="114">
        <v>1400</v>
      </c>
      <c r="S243" s="114">
        <v>700</v>
      </c>
      <c r="T243" s="114"/>
      <c r="U243" s="115"/>
      <c r="V243" s="118">
        <f t="shared" si="8"/>
        <v>1632</v>
      </c>
      <c r="W243" s="114">
        <f t="shared" si="9"/>
        <v>1664.64</v>
      </c>
      <c r="X243" s="2"/>
    </row>
    <row r="244" spans="1:24" x14ac:dyDescent="0.25">
      <c r="A244" s="61">
        <v>1014</v>
      </c>
      <c r="B244" s="61" t="s">
        <v>549</v>
      </c>
      <c r="G244" s="48"/>
      <c r="H244" s="32"/>
      <c r="I244" s="72"/>
      <c r="J244" s="73"/>
      <c r="K244" s="73"/>
      <c r="L244" s="61"/>
      <c r="M244" s="61"/>
      <c r="N244" s="127"/>
      <c r="O244" s="113"/>
      <c r="P244" s="117"/>
      <c r="Q244" s="114"/>
      <c r="R244" s="114"/>
      <c r="S244" s="114">
        <v>407</v>
      </c>
      <c r="T244" s="114">
        <v>857</v>
      </c>
      <c r="U244" s="115"/>
      <c r="V244" s="118">
        <f t="shared" si="8"/>
        <v>0</v>
      </c>
      <c r="W244" s="114">
        <f t="shared" si="9"/>
        <v>0</v>
      </c>
      <c r="X244" s="2"/>
    </row>
    <row r="245" spans="1:24" x14ac:dyDescent="0.25">
      <c r="A245" s="61">
        <v>1015</v>
      </c>
      <c r="B245" s="61" t="s">
        <v>345</v>
      </c>
      <c r="G245" s="48">
        <v>10548</v>
      </c>
      <c r="H245" s="32">
        <v>18800</v>
      </c>
      <c r="I245" s="72">
        <v>8252</v>
      </c>
      <c r="J245" s="73"/>
      <c r="K245" s="73"/>
      <c r="L245" s="61" t="s">
        <v>346</v>
      </c>
      <c r="M245" s="61" t="s">
        <v>543</v>
      </c>
      <c r="N245" s="127">
        <v>21096.400000000001</v>
      </c>
      <c r="O245" s="113">
        <v>21096</v>
      </c>
      <c r="P245" s="117">
        <v>21096</v>
      </c>
      <c r="Q245" s="114">
        <v>19428</v>
      </c>
      <c r="R245" s="114">
        <v>18609</v>
      </c>
      <c r="S245" s="114">
        <v>9305</v>
      </c>
      <c r="T245" s="114">
        <v>18609</v>
      </c>
      <c r="U245" s="115"/>
      <c r="V245" s="118">
        <f t="shared" si="8"/>
        <v>21518.328000000001</v>
      </c>
      <c r="W245" s="114">
        <f t="shared" si="9"/>
        <v>21948.69456</v>
      </c>
      <c r="X245" s="2"/>
    </row>
    <row r="246" spans="1:24" x14ac:dyDescent="0.25">
      <c r="A246" s="102"/>
      <c r="B246" s="102"/>
      <c r="C246" s="96" t="s">
        <v>347</v>
      </c>
      <c r="D246" s="102"/>
      <c r="E246" s="102"/>
      <c r="F246" s="102"/>
      <c r="G246" s="97">
        <v>16226</v>
      </c>
      <c r="H246" s="97">
        <v>24900</v>
      </c>
      <c r="I246" s="98">
        <v>8674</v>
      </c>
      <c r="J246" s="111"/>
      <c r="K246" s="111"/>
      <c r="L246" s="112" t="s">
        <v>348</v>
      </c>
      <c r="M246" s="96"/>
      <c r="N246" s="129">
        <f>SUM(N240:N245)</f>
        <v>30851.4</v>
      </c>
      <c r="O246" s="132">
        <f>SUM(O240:O245)</f>
        <v>30851</v>
      </c>
      <c r="P246" s="117"/>
      <c r="Q246" s="114"/>
      <c r="R246" s="114"/>
      <c r="S246" s="114"/>
      <c r="T246" s="114"/>
      <c r="U246" s="115"/>
      <c r="V246" s="141">
        <f>SUM(V240:V245)</f>
        <v>31468.428</v>
      </c>
      <c r="W246" s="141">
        <f>SUM(W240:W245)</f>
        <v>32097.796559999999</v>
      </c>
      <c r="X246" s="2"/>
    </row>
    <row r="247" spans="1:24" x14ac:dyDescent="0.25">
      <c r="A247" s="61">
        <v>4004</v>
      </c>
      <c r="B247" s="61" t="s">
        <v>115</v>
      </c>
      <c r="G247" s="48">
        <v>5622</v>
      </c>
      <c r="H247" s="32">
        <v>10000</v>
      </c>
      <c r="I247" s="72">
        <v>4378</v>
      </c>
      <c r="J247" s="73"/>
      <c r="K247" s="72">
        <v>4378</v>
      </c>
      <c r="L247" s="61" t="s">
        <v>349</v>
      </c>
      <c r="M247" s="61" t="s">
        <v>544</v>
      </c>
      <c r="N247" s="127">
        <v>11244</v>
      </c>
      <c r="O247" s="113">
        <v>11244</v>
      </c>
      <c r="P247" s="117">
        <v>0</v>
      </c>
      <c r="Q247" s="114">
        <v>0</v>
      </c>
      <c r="R247" s="114">
        <v>0</v>
      </c>
      <c r="S247" s="114">
        <v>0</v>
      </c>
      <c r="T247" s="114"/>
      <c r="U247" s="115"/>
      <c r="V247" s="118">
        <f t="shared" si="8"/>
        <v>11468.88</v>
      </c>
      <c r="W247" s="114">
        <f t="shared" si="9"/>
        <v>11698.257599999999</v>
      </c>
      <c r="X247" s="2"/>
    </row>
    <row r="248" spans="1:24" x14ac:dyDescent="0.25">
      <c r="A248" s="61">
        <v>4011</v>
      </c>
      <c r="B248" s="61" t="s">
        <v>117</v>
      </c>
      <c r="G248" s="48">
        <v>3942</v>
      </c>
      <c r="H248" s="32">
        <v>4925</v>
      </c>
      <c r="I248" s="72">
        <v>983</v>
      </c>
      <c r="J248" s="73"/>
      <c r="K248" s="72">
        <v>983</v>
      </c>
      <c r="L248" s="61" t="s">
        <v>350</v>
      </c>
      <c r="M248" s="61"/>
      <c r="N248" s="127">
        <v>4139</v>
      </c>
      <c r="O248" s="113">
        <v>4139</v>
      </c>
      <c r="P248" s="117">
        <v>0</v>
      </c>
      <c r="Q248" s="114">
        <v>0</v>
      </c>
      <c r="R248" s="114">
        <v>0</v>
      </c>
      <c r="S248" s="114">
        <v>-7134</v>
      </c>
      <c r="T248" s="114">
        <v>3730</v>
      </c>
      <c r="U248" s="115"/>
      <c r="V248" s="118">
        <f t="shared" si="8"/>
        <v>4221.78</v>
      </c>
      <c r="W248" s="114">
        <f t="shared" si="9"/>
        <v>4306.2155999999995</v>
      </c>
      <c r="X248" s="2"/>
    </row>
    <row r="249" spans="1:24" x14ac:dyDescent="0.25">
      <c r="A249" s="61">
        <v>4012</v>
      </c>
      <c r="B249" s="61" t="s">
        <v>119</v>
      </c>
      <c r="G249" s="48">
        <v>126</v>
      </c>
      <c r="H249" s="32">
        <v>750</v>
      </c>
      <c r="I249" s="72">
        <v>624</v>
      </c>
      <c r="J249" s="73"/>
      <c r="K249" s="72">
        <v>624</v>
      </c>
      <c r="L249" s="61" t="s">
        <v>351</v>
      </c>
      <c r="M249" s="61"/>
      <c r="N249" s="127">
        <v>300</v>
      </c>
      <c r="O249" s="113">
        <v>300</v>
      </c>
      <c r="P249" s="117">
        <v>28</v>
      </c>
      <c r="Q249" s="114">
        <v>329</v>
      </c>
      <c r="R249" s="114">
        <v>619</v>
      </c>
      <c r="S249" s="114">
        <v>222</v>
      </c>
      <c r="T249" s="114">
        <v>441</v>
      </c>
      <c r="U249" s="115"/>
      <c r="V249" s="118">
        <f t="shared" si="8"/>
        <v>306</v>
      </c>
      <c r="W249" s="114">
        <f t="shared" si="9"/>
        <v>312.12</v>
      </c>
      <c r="X249" s="2"/>
    </row>
    <row r="250" spans="1:24" x14ac:dyDescent="0.25">
      <c r="A250" s="61">
        <v>4013</v>
      </c>
      <c r="B250" s="61" t="s">
        <v>122</v>
      </c>
      <c r="G250" s="48">
        <v>125</v>
      </c>
      <c r="H250" s="32">
        <v>300</v>
      </c>
      <c r="I250" s="72">
        <v>175</v>
      </c>
      <c r="J250" s="73"/>
      <c r="K250" s="72">
        <v>175</v>
      </c>
      <c r="L250" s="61" t="s">
        <v>96</v>
      </c>
      <c r="M250" s="61"/>
      <c r="N250" s="127">
        <v>960</v>
      </c>
      <c r="O250" s="113">
        <v>960</v>
      </c>
      <c r="P250" s="117">
        <v>0</v>
      </c>
      <c r="Q250" s="114">
        <v>147</v>
      </c>
      <c r="R250" s="114">
        <v>455</v>
      </c>
      <c r="S250" s="114">
        <v>207</v>
      </c>
      <c r="T250" s="114">
        <v>466</v>
      </c>
      <c r="U250" s="115"/>
      <c r="V250" s="118">
        <f t="shared" si="8"/>
        <v>979.2</v>
      </c>
      <c r="W250" s="114">
        <f t="shared" si="9"/>
        <v>998.78399999999999</v>
      </c>
      <c r="X250" s="2"/>
    </row>
    <row r="251" spans="1:24" x14ac:dyDescent="0.25">
      <c r="A251" s="61">
        <v>4014</v>
      </c>
      <c r="B251" s="61" t="s">
        <v>124</v>
      </c>
      <c r="G251" s="48">
        <v>2263</v>
      </c>
      <c r="H251" s="32">
        <v>2000</v>
      </c>
      <c r="I251" s="72" t="s">
        <v>352</v>
      </c>
      <c r="J251" s="73"/>
      <c r="K251" s="72" t="s">
        <v>352</v>
      </c>
      <c r="L251" s="61" t="s">
        <v>353</v>
      </c>
      <c r="M251" s="61"/>
      <c r="N251" s="127">
        <v>4000</v>
      </c>
      <c r="O251" s="113">
        <v>4000</v>
      </c>
      <c r="P251" s="117">
        <v>1491</v>
      </c>
      <c r="Q251" s="114">
        <v>1119</v>
      </c>
      <c r="R251" s="114">
        <v>1553</v>
      </c>
      <c r="S251" s="114">
        <v>1693</v>
      </c>
      <c r="T251" s="114">
        <v>3545</v>
      </c>
      <c r="U251" s="115"/>
      <c r="V251" s="118">
        <f t="shared" si="8"/>
        <v>4080</v>
      </c>
      <c r="W251" s="114">
        <f t="shared" si="9"/>
        <v>4161.6000000000004</v>
      </c>
      <c r="X251" s="2"/>
    </row>
    <row r="252" spans="1:24" x14ac:dyDescent="0.25">
      <c r="A252" s="61">
        <v>4036</v>
      </c>
      <c r="B252" s="61" t="s">
        <v>129</v>
      </c>
      <c r="G252" s="48">
        <v>169</v>
      </c>
      <c r="H252" s="32">
        <v>5000</v>
      </c>
      <c r="I252" s="72">
        <v>4831</v>
      </c>
      <c r="J252" s="73"/>
      <c r="K252" s="72">
        <v>4831</v>
      </c>
      <c r="L252" s="61" t="s">
        <v>354</v>
      </c>
      <c r="M252" s="61" t="s">
        <v>630</v>
      </c>
      <c r="N252" s="127">
        <v>2500</v>
      </c>
      <c r="O252" s="113"/>
      <c r="P252" s="117">
        <v>6594</v>
      </c>
      <c r="Q252" s="114">
        <v>5915</v>
      </c>
      <c r="R252" s="114">
        <v>9546</v>
      </c>
      <c r="S252" s="114">
        <v>3829</v>
      </c>
      <c r="T252" s="114">
        <v>7331</v>
      </c>
      <c r="U252" s="115"/>
      <c r="V252" s="118">
        <f t="shared" si="8"/>
        <v>2550</v>
      </c>
      <c r="W252" s="114">
        <f t="shared" si="9"/>
        <v>2601</v>
      </c>
      <c r="X252" s="2"/>
    </row>
    <row r="253" spans="1:24" x14ac:dyDescent="0.25">
      <c r="A253" s="61">
        <v>4039</v>
      </c>
      <c r="B253" s="61" t="s">
        <v>131</v>
      </c>
      <c r="G253" s="48">
        <v>9180</v>
      </c>
      <c r="H253" s="32">
        <v>7500</v>
      </c>
      <c r="I253" s="72" t="s">
        <v>355</v>
      </c>
      <c r="J253" s="73"/>
      <c r="K253" s="72" t="s">
        <v>355</v>
      </c>
      <c r="L253" s="61" t="s">
        <v>356</v>
      </c>
      <c r="M253" s="63"/>
      <c r="N253" s="127">
        <v>11500</v>
      </c>
      <c r="O253" s="113">
        <v>10680</v>
      </c>
      <c r="P253" s="117">
        <v>4401</v>
      </c>
      <c r="Q253" s="114">
        <v>5873</v>
      </c>
      <c r="R253" s="114">
        <v>3102</v>
      </c>
      <c r="S253" s="114">
        <v>3336</v>
      </c>
      <c r="T253" s="114">
        <v>4803</v>
      </c>
      <c r="U253" s="115"/>
      <c r="V253" s="118">
        <f t="shared" si="8"/>
        <v>11730</v>
      </c>
      <c r="W253" s="114">
        <f t="shared" si="9"/>
        <v>11964.6</v>
      </c>
      <c r="X253" s="2"/>
    </row>
    <row r="254" spans="1:24" x14ac:dyDescent="0.25">
      <c r="A254" s="61">
        <v>4046</v>
      </c>
      <c r="B254" s="61" t="s">
        <v>357</v>
      </c>
      <c r="G254" s="48">
        <v>2801</v>
      </c>
      <c r="H254" s="32">
        <v>5900</v>
      </c>
      <c r="I254" s="72">
        <v>3099</v>
      </c>
      <c r="J254" s="73"/>
      <c r="K254" s="72">
        <v>3099</v>
      </c>
      <c r="L254" s="61" t="s">
        <v>358</v>
      </c>
      <c r="M254" s="61" t="s">
        <v>631</v>
      </c>
      <c r="N254" s="127">
        <v>4000</v>
      </c>
      <c r="O254" s="113">
        <v>5900</v>
      </c>
      <c r="P254" s="117">
        <v>3973</v>
      </c>
      <c r="Q254" s="114">
        <v>2811</v>
      </c>
      <c r="R254" s="114">
        <v>2281</v>
      </c>
      <c r="S254" s="114">
        <v>2928</v>
      </c>
      <c r="T254" s="114">
        <v>3196</v>
      </c>
      <c r="U254" s="115"/>
      <c r="V254" s="118">
        <f t="shared" si="8"/>
        <v>4080</v>
      </c>
      <c r="W254" s="114">
        <f t="shared" si="9"/>
        <v>4161.6000000000004</v>
      </c>
      <c r="X254" s="2"/>
    </row>
    <row r="255" spans="1:24" x14ac:dyDescent="0.25">
      <c r="A255" s="61">
        <v>4050</v>
      </c>
      <c r="B255" s="61" t="s">
        <v>359</v>
      </c>
      <c r="G255" s="48">
        <v>0</v>
      </c>
      <c r="H255" s="32">
        <v>2000</v>
      </c>
      <c r="I255" s="72">
        <v>2000</v>
      </c>
      <c r="J255" s="72">
        <v>1800</v>
      </c>
      <c r="K255" s="72">
        <v>200</v>
      </c>
      <c r="L255" s="61" t="s">
        <v>360</v>
      </c>
      <c r="M255" s="61"/>
      <c r="N255" s="127">
        <v>2000</v>
      </c>
      <c r="O255" s="113">
        <v>1800</v>
      </c>
      <c r="P255" s="117">
        <v>992</v>
      </c>
      <c r="Q255" s="114">
        <v>687</v>
      </c>
      <c r="R255" s="114">
        <v>-935</v>
      </c>
      <c r="S255" s="114">
        <v>335</v>
      </c>
      <c r="T255" s="114">
        <v>195</v>
      </c>
      <c r="U255" s="115"/>
      <c r="V255" s="118">
        <f t="shared" si="8"/>
        <v>2040</v>
      </c>
      <c r="W255" s="114">
        <f t="shared" si="9"/>
        <v>2080.8000000000002</v>
      </c>
      <c r="X255" s="2"/>
    </row>
    <row r="256" spans="1:24" x14ac:dyDescent="0.25">
      <c r="A256" s="61">
        <v>4129</v>
      </c>
      <c r="B256" s="61" t="s">
        <v>361</v>
      </c>
      <c r="G256" s="48">
        <v>0</v>
      </c>
      <c r="H256" s="32">
        <v>0</v>
      </c>
      <c r="I256" s="72">
        <v>0</v>
      </c>
      <c r="J256" s="73"/>
      <c r="K256" s="72">
        <v>0</v>
      </c>
      <c r="L256" s="61" t="s">
        <v>17</v>
      </c>
      <c r="M256" s="61"/>
      <c r="N256" s="119">
        <v>0</v>
      </c>
      <c r="O256" s="113"/>
      <c r="P256" s="117">
        <v>10250</v>
      </c>
      <c r="Q256" s="114">
        <v>10250</v>
      </c>
      <c r="R256" s="114">
        <v>17779</v>
      </c>
      <c r="S256" s="114">
        <v>0</v>
      </c>
      <c r="T256" s="114">
        <v>10000</v>
      </c>
      <c r="U256" s="115"/>
      <c r="V256" s="118">
        <f t="shared" si="8"/>
        <v>0</v>
      </c>
      <c r="W256" s="114">
        <f t="shared" si="9"/>
        <v>0</v>
      </c>
      <c r="X256" s="2"/>
    </row>
    <row r="257" spans="1:24" ht="37.5" x14ac:dyDescent="0.25">
      <c r="A257" s="61">
        <v>4130</v>
      </c>
      <c r="B257" s="61" t="s">
        <v>136</v>
      </c>
      <c r="G257" s="48">
        <v>195</v>
      </c>
      <c r="H257" s="32">
        <v>2000</v>
      </c>
      <c r="I257" s="72">
        <v>1805</v>
      </c>
      <c r="J257" s="73"/>
      <c r="K257" s="72">
        <v>1805</v>
      </c>
      <c r="L257" s="61" t="s">
        <v>362</v>
      </c>
      <c r="M257" s="63" t="s">
        <v>629</v>
      </c>
      <c r="N257" s="126">
        <v>5000</v>
      </c>
      <c r="O257" s="113"/>
      <c r="P257" s="117">
        <v>0</v>
      </c>
      <c r="Q257" s="114">
        <v>0</v>
      </c>
      <c r="R257" s="114">
        <v>0</v>
      </c>
      <c r="S257" s="114">
        <v>75</v>
      </c>
      <c r="T257" s="114">
        <v>1450</v>
      </c>
      <c r="U257" s="115"/>
      <c r="V257" s="118">
        <f t="shared" si="8"/>
        <v>5100</v>
      </c>
      <c r="W257" s="114">
        <f t="shared" si="9"/>
        <v>5202</v>
      </c>
      <c r="X257" s="2"/>
    </row>
    <row r="258" spans="1:24" x14ac:dyDescent="0.25">
      <c r="A258" s="61">
        <v>4176</v>
      </c>
      <c r="B258" s="61" t="s">
        <v>568</v>
      </c>
      <c r="G258" s="48"/>
      <c r="H258" s="32"/>
      <c r="I258" s="72"/>
      <c r="J258" s="73"/>
      <c r="K258" s="72"/>
      <c r="L258" s="61"/>
      <c r="M258" s="63"/>
      <c r="N258" s="126"/>
      <c r="O258" s="113"/>
      <c r="P258" s="117"/>
      <c r="Q258" s="114"/>
      <c r="R258" s="114"/>
      <c r="S258" s="114"/>
      <c r="T258" s="114">
        <v>212</v>
      </c>
      <c r="U258" s="115"/>
      <c r="V258" s="118">
        <f t="shared" si="8"/>
        <v>0</v>
      </c>
      <c r="W258" s="114">
        <f t="shared" si="9"/>
        <v>0</v>
      </c>
      <c r="X258" s="2"/>
    </row>
    <row r="259" spans="1:24" x14ac:dyDescent="0.25">
      <c r="A259" s="61">
        <v>4177</v>
      </c>
      <c r="B259" s="61" t="s">
        <v>363</v>
      </c>
      <c r="G259" s="48">
        <v>0</v>
      </c>
      <c r="H259" s="32">
        <v>15000</v>
      </c>
      <c r="I259" s="72">
        <v>15000</v>
      </c>
      <c r="J259" s="73"/>
      <c r="K259" s="72">
        <v>15000</v>
      </c>
      <c r="L259" s="61" t="s">
        <v>17</v>
      </c>
      <c r="M259" s="61"/>
      <c r="N259" s="119">
        <v>0</v>
      </c>
      <c r="O259" s="113"/>
      <c r="P259" s="117">
        <v>0</v>
      </c>
      <c r="Q259" s="114">
        <v>0</v>
      </c>
      <c r="R259" s="114">
        <v>0</v>
      </c>
      <c r="S259" s="114">
        <v>24</v>
      </c>
      <c r="T259" s="114">
        <v>0</v>
      </c>
      <c r="U259" s="115"/>
      <c r="V259" s="118">
        <f t="shared" si="8"/>
        <v>0</v>
      </c>
      <c r="W259" s="114">
        <f t="shared" si="9"/>
        <v>0</v>
      </c>
      <c r="X259" s="2"/>
    </row>
    <row r="260" spans="1:24" x14ac:dyDescent="0.25">
      <c r="A260" s="102"/>
      <c r="B260" s="102"/>
      <c r="C260" s="96" t="s">
        <v>364</v>
      </c>
      <c r="D260" s="102"/>
      <c r="E260" s="102"/>
      <c r="F260" s="102"/>
      <c r="G260" s="107">
        <v>24424</v>
      </c>
      <c r="H260" s="107">
        <v>55375</v>
      </c>
      <c r="I260" s="108">
        <v>30951</v>
      </c>
      <c r="J260" s="108">
        <v>1800</v>
      </c>
      <c r="K260" s="108">
        <v>29151</v>
      </c>
      <c r="L260" s="110" t="s">
        <v>365</v>
      </c>
      <c r="M260" s="96"/>
      <c r="N260" s="129">
        <f>SUM(N247:N259)</f>
        <v>45643</v>
      </c>
      <c r="O260" s="132">
        <f>SUM(O247:O259)</f>
        <v>39023</v>
      </c>
      <c r="P260" s="117"/>
      <c r="Q260" s="114"/>
      <c r="R260" s="114"/>
      <c r="S260" s="114"/>
      <c r="T260" s="114"/>
      <c r="U260" s="115"/>
      <c r="V260" s="141">
        <f>SUM(V247:V259)</f>
        <v>46555.86</v>
      </c>
      <c r="W260" s="141">
        <f>SUM(W247:W259)</f>
        <v>47486.977200000001</v>
      </c>
      <c r="X260" s="2"/>
    </row>
    <row r="261" spans="1:24" x14ac:dyDescent="0.25">
      <c r="A261" s="68"/>
      <c r="B261" s="68"/>
      <c r="C261" s="74" t="s">
        <v>43</v>
      </c>
      <c r="D261" s="68"/>
      <c r="E261" s="68"/>
      <c r="F261" s="68"/>
      <c r="G261" s="67"/>
      <c r="H261" s="67"/>
      <c r="I261" s="75"/>
      <c r="J261" s="75"/>
      <c r="K261" s="75"/>
      <c r="L261" s="68"/>
      <c r="M261" s="68"/>
      <c r="N261" s="122"/>
      <c r="O261" s="122"/>
      <c r="P261" s="122"/>
      <c r="Q261" s="122"/>
      <c r="R261" s="122"/>
      <c r="S261" s="122"/>
      <c r="T261" s="122"/>
      <c r="U261" s="122"/>
      <c r="V261" s="123">
        <f t="shared" si="8"/>
        <v>0</v>
      </c>
      <c r="W261" s="122">
        <f t="shared" si="9"/>
        <v>0</v>
      </c>
      <c r="X261" s="2"/>
    </row>
    <row r="262" spans="1:24" x14ac:dyDescent="0.25">
      <c r="A262" s="69"/>
      <c r="B262" s="69"/>
      <c r="C262" s="69"/>
      <c r="D262" s="69"/>
      <c r="E262" s="69"/>
      <c r="F262" s="69"/>
      <c r="G262" s="103" t="s">
        <v>366</v>
      </c>
      <c r="H262" s="103" t="s">
        <v>367</v>
      </c>
      <c r="I262" s="104" t="s">
        <v>368</v>
      </c>
      <c r="J262" s="105"/>
      <c r="K262" s="105"/>
      <c r="L262" s="106"/>
      <c r="M262" s="106"/>
      <c r="N262" s="34">
        <f>N246-N260</f>
        <v>-14791.599999999999</v>
      </c>
      <c r="O262" s="34">
        <f>SUM(O246-O260)</f>
        <v>-8172</v>
      </c>
      <c r="P262" s="119"/>
      <c r="Q262" s="34"/>
      <c r="R262" s="34"/>
      <c r="S262" s="34"/>
      <c r="T262" s="34"/>
      <c r="U262" s="34"/>
      <c r="V262" s="116">
        <f>SUM(V246-V260)</f>
        <v>-15087.432000000001</v>
      </c>
      <c r="W262" s="116">
        <f>SUM(W246-W260)</f>
        <v>-15389.180640000002</v>
      </c>
      <c r="X262" s="2"/>
    </row>
    <row r="263" spans="1:24" x14ac:dyDescent="0.25">
      <c r="A263" s="133">
        <v>402</v>
      </c>
      <c r="B263" s="133" t="s">
        <v>369</v>
      </c>
      <c r="C263" s="135"/>
      <c r="D263" s="135"/>
      <c r="E263" s="135"/>
      <c r="F263" s="135"/>
      <c r="G263" s="136"/>
      <c r="H263" s="136"/>
      <c r="I263" s="137"/>
      <c r="J263" s="137"/>
      <c r="K263" s="137"/>
      <c r="L263" s="135"/>
      <c r="M263" s="135"/>
      <c r="N263" s="138"/>
      <c r="O263" s="138"/>
      <c r="P263" s="138"/>
      <c r="Q263" s="138"/>
      <c r="R263" s="138"/>
      <c r="S263" s="138"/>
      <c r="T263" s="138"/>
      <c r="U263" s="138"/>
      <c r="V263" s="139">
        <f t="shared" si="8"/>
        <v>0</v>
      </c>
      <c r="W263" s="138">
        <f t="shared" si="9"/>
        <v>0</v>
      </c>
      <c r="X263" s="2"/>
    </row>
    <row r="264" spans="1:24" x14ac:dyDescent="0.25">
      <c r="A264" s="61">
        <v>1014</v>
      </c>
      <c r="B264" s="61" t="s">
        <v>549</v>
      </c>
      <c r="G264" s="49"/>
      <c r="H264" s="6"/>
      <c r="I264" s="73"/>
      <c r="J264" s="73"/>
      <c r="K264" s="73"/>
      <c r="N264" s="34"/>
      <c r="O264" s="113"/>
      <c r="P264" s="114"/>
      <c r="Q264" s="114"/>
      <c r="R264" s="114"/>
      <c r="S264" s="114">
        <v>100</v>
      </c>
      <c r="T264" s="114">
        <v>0</v>
      </c>
      <c r="U264" s="115"/>
      <c r="V264" s="118">
        <f t="shared" si="8"/>
        <v>0</v>
      </c>
      <c r="W264" s="114">
        <f t="shared" si="9"/>
        <v>0</v>
      </c>
      <c r="X264" s="2"/>
    </row>
    <row r="265" spans="1:24" x14ac:dyDescent="0.25">
      <c r="A265" s="102"/>
      <c r="B265" s="102"/>
      <c r="C265" s="96" t="s">
        <v>570</v>
      </c>
      <c r="D265" s="102"/>
      <c r="E265" s="102"/>
      <c r="F265" s="102"/>
      <c r="G265" s="97">
        <v>0</v>
      </c>
      <c r="H265" s="97">
        <v>0</v>
      </c>
      <c r="I265" s="98">
        <v>8674</v>
      </c>
      <c r="J265" s="111"/>
      <c r="K265" s="111"/>
      <c r="L265" s="112" t="s">
        <v>348</v>
      </c>
      <c r="M265" s="96"/>
      <c r="N265" s="129">
        <v>0</v>
      </c>
      <c r="O265" s="132">
        <v>0</v>
      </c>
      <c r="P265" s="114"/>
      <c r="Q265" s="114"/>
      <c r="R265" s="114"/>
      <c r="S265" s="114"/>
      <c r="T265" s="114">
        <v>0</v>
      </c>
      <c r="U265" s="115"/>
      <c r="V265" s="141">
        <f t="shared" si="8"/>
        <v>0</v>
      </c>
      <c r="W265" s="132">
        <f t="shared" si="9"/>
        <v>0</v>
      </c>
      <c r="X265" s="2"/>
    </row>
    <row r="266" spans="1:24" x14ac:dyDescent="0.25">
      <c r="A266" s="61">
        <v>4023</v>
      </c>
      <c r="B266" s="61" t="s">
        <v>65</v>
      </c>
      <c r="G266" s="48" t="s">
        <v>370</v>
      </c>
      <c r="H266" s="32">
        <v>0</v>
      </c>
      <c r="I266" s="72">
        <v>6</v>
      </c>
      <c r="J266" s="73"/>
      <c r="K266" s="72">
        <v>6</v>
      </c>
      <c r="L266" s="61" t="s">
        <v>17</v>
      </c>
      <c r="M266" s="61"/>
      <c r="N266" s="119"/>
      <c r="O266" s="113"/>
      <c r="P266" s="117">
        <v>0</v>
      </c>
      <c r="Q266" s="114"/>
      <c r="R266" s="114"/>
      <c r="S266" s="114"/>
      <c r="T266" s="114"/>
      <c r="U266" s="115"/>
      <c r="V266" s="118">
        <f t="shared" si="8"/>
        <v>0</v>
      </c>
      <c r="W266" s="114">
        <f t="shared" si="9"/>
        <v>0</v>
      </c>
      <c r="X266" s="2"/>
    </row>
    <row r="267" spans="1:24" x14ac:dyDescent="0.25">
      <c r="A267" s="61">
        <v>4123</v>
      </c>
      <c r="B267" s="61" t="s">
        <v>371</v>
      </c>
      <c r="G267" s="48">
        <v>5280</v>
      </c>
      <c r="H267" s="32">
        <v>7000</v>
      </c>
      <c r="I267" s="72">
        <v>1720</v>
      </c>
      <c r="J267" s="72">
        <v>368</v>
      </c>
      <c r="K267" s="72">
        <v>1351</v>
      </c>
      <c r="L267" s="61" t="s">
        <v>372</v>
      </c>
      <c r="M267" s="61" t="s">
        <v>644</v>
      </c>
      <c r="N267" s="119">
        <v>7000</v>
      </c>
      <c r="O267" s="113">
        <v>8280</v>
      </c>
      <c r="P267" s="117">
        <v>5214</v>
      </c>
      <c r="Q267" s="114">
        <v>11835</v>
      </c>
      <c r="R267" s="114">
        <v>4258</v>
      </c>
      <c r="S267" s="114">
        <v>13088</v>
      </c>
      <c r="T267" s="114">
        <v>1183</v>
      </c>
      <c r="U267" s="115"/>
      <c r="V267" s="118">
        <f t="shared" si="8"/>
        <v>7140</v>
      </c>
      <c r="W267" s="114">
        <f t="shared" si="9"/>
        <v>7282.8</v>
      </c>
      <c r="X267" s="2"/>
    </row>
    <row r="268" spans="1:24" x14ac:dyDescent="0.25">
      <c r="A268" s="61">
        <v>4180</v>
      </c>
      <c r="B268" s="61" t="s">
        <v>373</v>
      </c>
      <c r="G268" s="48">
        <v>3567</v>
      </c>
      <c r="H268" s="32">
        <v>4000</v>
      </c>
      <c r="I268" s="72">
        <v>433</v>
      </c>
      <c r="J268" s="73"/>
      <c r="K268" s="72">
        <v>433</v>
      </c>
      <c r="L268" s="61" t="s">
        <v>374</v>
      </c>
      <c r="M268" s="61" t="s">
        <v>519</v>
      </c>
      <c r="N268" s="119">
        <v>4000</v>
      </c>
      <c r="O268" s="113">
        <v>4000</v>
      </c>
      <c r="P268" s="117">
        <v>3900</v>
      </c>
      <c r="Q268" s="114">
        <v>2995</v>
      </c>
      <c r="R268" s="114">
        <v>3320</v>
      </c>
      <c r="S268" s="114">
        <v>3520</v>
      </c>
      <c r="T268" s="114">
        <v>3520</v>
      </c>
      <c r="U268" s="115"/>
      <c r="V268" s="118">
        <f t="shared" si="8"/>
        <v>4080</v>
      </c>
      <c r="W268" s="114">
        <f t="shared" si="9"/>
        <v>4161.6000000000004</v>
      </c>
      <c r="X268" s="2"/>
    </row>
    <row r="269" spans="1:24" x14ac:dyDescent="0.25">
      <c r="G269" s="49"/>
      <c r="H269" s="6"/>
      <c r="I269" s="73"/>
      <c r="J269" s="73"/>
      <c r="K269" s="73"/>
      <c r="N269" s="34"/>
      <c r="O269" s="113"/>
      <c r="P269" s="114"/>
      <c r="Q269" s="114"/>
      <c r="R269" s="114"/>
      <c r="S269" s="114"/>
      <c r="T269" s="114"/>
      <c r="U269" s="115"/>
      <c r="V269" s="118">
        <f t="shared" si="8"/>
        <v>0</v>
      </c>
      <c r="W269" s="114">
        <f t="shared" si="9"/>
        <v>0</v>
      </c>
      <c r="X269" s="2"/>
    </row>
    <row r="270" spans="1:24" x14ac:dyDescent="0.25">
      <c r="A270" s="102"/>
      <c r="B270" s="102"/>
      <c r="C270" s="96" t="s">
        <v>375</v>
      </c>
      <c r="D270" s="102"/>
      <c r="E270" s="102"/>
      <c r="F270" s="102"/>
      <c r="G270" s="107">
        <v>8841</v>
      </c>
      <c r="H270" s="107">
        <v>11000</v>
      </c>
      <c r="I270" s="108">
        <v>2159</v>
      </c>
      <c r="J270" s="108">
        <v>368</v>
      </c>
      <c r="K270" s="108">
        <v>1790</v>
      </c>
      <c r="L270" s="110" t="s">
        <v>376</v>
      </c>
      <c r="M270" s="96"/>
      <c r="N270" s="129">
        <f>SUM(N267:N269)</f>
        <v>11000</v>
      </c>
      <c r="O270" s="132">
        <f>SUM(O267:O269)</f>
        <v>12280</v>
      </c>
      <c r="P270" s="117"/>
      <c r="Q270" s="114"/>
      <c r="R270" s="114"/>
      <c r="S270" s="114"/>
      <c r="T270" s="114"/>
      <c r="U270" s="115"/>
      <c r="V270" s="141">
        <f>SUM(V264:V269)</f>
        <v>11220</v>
      </c>
      <c r="W270" s="132">
        <f>SUM(W264:W269)</f>
        <v>11444.400000000001</v>
      </c>
      <c r="X270" s="2"/>
    </row>
    <row r="271" spans="1:24" x14ac:dyDescent="0.25">
      <c r="A271" s="68"/>
      <c r="B271" s="68"/>
      <c r="C271" s="74" t="s">
        <v>228</v>
      </c>
      <c r="D271" s="68"/>
      <c r="E271" s="68"/>
      <c r="F271" s="68"/>
      <c r="G271" s="67"/>
      <c r="H271" s="67"/>
      <c r="I271" s="75"/>
      <c r="J271" s="75"/>
      <c r="K271" s="75"/>
      <c r="L271" s="68"/>
      <c r="M271" s="68"/>
      <c r="N271" s="122"/>
      <c r="O271" s="122"/>
      <c r="P271" s="122"/>
      <c r="Q271" s="122"/>
      <c r="R271" s="122"/>
      <c r="S271" s="122"/>
      <c r="T271" s="122"/>
      <c r="U271" s="122"/>
      <c r="V271" s="123">
        <f t="shared" si="8"/>
        <v>0</v>
      </c>
      <c r="W271" s="122">
        <f t="shared" si="9"/>
        <v>0</v>
      </c>
      <c r="X271" s="2"/>
    </row>
    <row r="272" spans="1:24" x14ac:dyDescent="0.25">
      <c r="A272" s="69"/>
      <c r="B272" s="69"/>
      <c r="C272" s="69"/>
      <c r="D272" s="69"/>
      <c r="E272" s="69"/>
      <c r="F272" s="69"/>
      <c r="G272" s="103" t="s">
        <v>377</v>
      </c>
      <c r="H272" s="103" t="s">
        <v>378</v>
      </c>
      <c r="I272" s="104" t="s">
        <v>379</v>
      </c>
      <c r="J272" s="105"/>
      <c r="K272" s="105"/>
      <c r="L272" s="106"/>
      <c r="M272" s="69"/>
      <c r="N272" s="34">
        <f>N265-N270</f>
        <v>-11000</v>
      </c>
      <c r="O272" s="34">
        <f>O265-O270</f>
        <v>-12280</v>
      </c>
      <c r="P272" s="119"/>
      <c r="Q272" s="34"/>
      <c r="R272" s="34"/>
      <c r="S272" s="34"/>
      <c r="T272" s="34"/>
      <c r="U272" s="34"/>
      <c r="V272" s="116">
        <f>SUM(V265-V270)</f>
        <v>-11220</v>
      </c>
      <c r="W272" s="116">
        <f>SUM(W265-W270)</f>
        <v>-11444.400000000001</v>
      </c>
      <c r="X272" s="2"/>
    </row>
    <row r="273" spans="1:24" x14ac:dyDescent="0.25">
      <c r="A273" s="133">
        <v>404</v>
      </c>
      <c r="B273" s="133" t="s">
        <v>380</v>
      </c>
      <c r="C273" s="135"/>
      <c r="D273" s="135"/>
      <c r="E273" s="135"/>
      <c r="F273" s="135"/>
      <c r="G273" s="136"/>
      <c r="H273" s="136"/>
      <c r="I273" s="137"/>
      <c r="J273" s="137"/>
      <c r="K273" s="137"/>
      <c r="L273" s="135"/>
      <c r="M273" s="135"/>
      <c r="N273" s="138"/>
      <c r="O273" s="138"/>
      <c r="P273" s="138"/>
      <c r="Q273" s="138"/>
      <c r="R273" s="138"/>
      <c r="S273" s="138"/>
      <c r="T273" s="138"/>
      <c r="U273" s="138"/>
      <c r="V273" s="139">
        <f t="shared" si="8"/>
        <v>0</v>
      </c>
      <c r="W273" s="138">
        <f t="shared" si="9"/>
        <v>0</v>
      </c>
      <c r="X273" s="2"/>
    </row>
    <row r="274" spans="1:24" x14ac:dyDescent="0.25">
      <c r="A274" s="61">
        <v>1011</v>
      </c>
      <c r="B274" s="61" t="s">
        <v>381</v>
      </c>
      <c r="G274" s="48">
        <v>7178</v>
      </c>
      <c r="H274" s="32">
        <v>7000</v>
      </c>
      <c r="I274" s="72" t="s">
        <v>382</v>
      </c>
      <c r="J274" s="73"/>
      <c r="K274" s="73"/>
      <c r="L274" s="61" t="s">
        <v>383</v>
      </c>
      <c r="M274" s="61"/>
      <c r="N274" s="119">
        <v>7200</v>
      </c>
      <c r="O274" s="113"/>
      <c r="P274" s="117">
        <v>8232</v>
      </c>
      <c r="Q274" s="114">
        <v>7423</v>
      </c>
      <c r="R274" s="114">
        <v>7792</v>
      </c>
      <c r="S274" s="114">
        <v>6252</v>
      </c>
      <c r="T274" s="114">
        <v>8876</v>
      </c>
      <c r="U274" s="115"/>
      <c r="V274" s="118">
        <f t="shared" si="8"/>
        <v>7344</v>
      </c>
      <c r="W274" s="114">
        <f t="shared" si="9"/>
        <v>7490.88</v>
      </c>
      <c r="X274" s="2"/>
    </row>
    <row r="275" spans="1:24" x14ac:dyDescent="0.25">
      <c r="A275" s="153" t="s">
        <v>384</v>
      </c>
      <c r="B275" s="153"/>
      <c r="C275" s="153"/>
      <c r="D275" s="153"/>
      <c r="E275" s="153"/>
      <c r="F275" s="153"/>
      <c r="G275" s="97">
        <v>7178</v>
      </c>
      <c r="H275" s="97">
        <v>7000</v>
      </c>
      <c r="I275" s="98" t="s">
        <v>382</v>
      </c>
      <c r="J275" s="111"/>
      <c r="K275" s="111"/>
      <c r="L275" s="112" t="s">
        <v>383</v>
      </c>
      <c r="M275" s="96"/>
      <c r="N275" s="129">
        <f>SUM(N274:N274)</f>
        <v>7200</v>
      </c>
      <c r="O275" s="132">
        <v>7178</v>
      </c>
      <c r="P275" s="117"/>
      <c r="Q275" s="114"/>
      <c r="R275" s="114"/>
      <c r="S275" s="114"/>
      <c r="T275" s="114"/>
      <c r="U275" s="115"/>
      <c r="V275" s="141">
        <f t="shared" si="8"/>
        <v>7344</v>
      </c>
      <c r="W275" s="132">
        <f t="shared" si="9"/>
        <v>7490.88</v>
      </c>
      <c r="X275" s="2"/>
    </row>
    <row r="276" spans="1:24" x14ac:dyDescent="0.25">
      <c r="A276" s="61">
        <v>4012</v>
      </c>
      <c r="B276" s="61" t="s">
        <v>119</v>
      </c>
      <c r="G276" s="48">
        <v>299</v>
      </c>
      <c r="H276" s="32">
        <v>600</v>
      </c>
      <c r="I276" s="72">
        <v>301</v>
      </c>
      <c r="J276" s="73"/>
      <c r="K276" s="72">
        <v>301</v>
      </c>
      <c r="L276" s="61" t="s">
        <v>385</v>
      </c>
      <c r="M276" s="61"/>
      <c r="N276" s="119">
        <v>600</v>
      </c>
      <c r="O276" s="113">
        <v>600</v>
      </c>
      <c r="P276" s="117">
        <v>152</v>
      </c>
      <c r="Q276" s="114">
        <v>545</v>
      </c>
      <c r="R276" s="114">
        <v>288</v>
      </c>
      <c r="S276" s="114">
        <v>-16</v>
      </c>
      <c r="T276" s="114">
        <v>1796</v>
      </c>
      <c r="U276" s="115"/>
      <c r="V276" s="118">
        <f t="shared" si="8"/>
        <v>612</v>
      </c>
      <c r="W276" s="114">
        <f t="shared" si="9"/>
        <v>624.24</v>
      </c>
      <c r="X276" s="2"/>
    </row>
    <row r="277" spans="1:24" x14ac:dyDescent="0.25">
      <c r="A277" s="61">
        <v>4054</v>
      </c>
      <c r="B277" s="61" t="s">
        <v>386</v>
      </c>
      <c r="G277" s="48">
        <v>1142</v>
      </c>
      <c r="H277" s="32">
        <v>2500</v>
      </c>
      <c r="I277" s="72">
        <v>1358</v>
      </c>
      <c r="J277" s="73"/>
      <c r="K277" s="72">
        <v>1358</v>
      </c>
      <c r="L277" s="61" t="s">
        <v>387</v>
      </c>
      <c r="M277" s="61"/>
      <c r="N277" s="119">
        <v>2500</v>
      </c>
      <c r="O277" s="113">
        <v>2000</v>
      </c>
      <c r="P277" s="117">
        <v>298</v>
      </c>
      <c r="Q277" s="114">
        <v>310</v>
      </c>
      <c r="R277" s="114">
        <v>477</v>
      </c>
      <c r="S277" s="114">
        <v>117</v>
      </c>
      <c r="T277" s="114">
        <v>149</v>
      </c>
      <c r="U277" s="115"/>
      <c r="V277" s="118">
        <f t="shared" si="8"/>
        <v>2550</v>
      </c>
      <c r="W277" s="114">
        <f t="shared" si="9"/>
        <v>2601</v>
      </c>
      <c r="X277" s="2"/>
    </row>
    <row r="278" spans="1:24" x14ac:dyDescent="0.25">
      <c r="A278" s="61">
        <v>4155</v>
      </c>
      <c r="B278" s="61" t="s">
        <v>388</v>
      </c>
      <c r="G278" s="48">
        <v>416</v>
      </c>
      <c r="H278" s="32">
        <v>831</v>
      </c>
      <c r="I278" s="72">
        <v>416</v>
      </c>
      <c r="J278" s="73"/>
      <c r="K278" s="72">
        <v>416</v>
      </c>
      <c r="L278" s="61" t="s">
        <v>389</v>
      </c>
      <c r="M278" s="61" t="s">
        <v>632</v>
      </c>
      <c r="N278" s="119">
        <v>830</v>
      </c>
      <c r="O278" s="113">
        <v>830</v>
      </c>
      <c r="P278" s="117">
        <v>416</v>
      </c>
      <c r="Q278" s="114">
        <v>1247</v>
      </c>
      <c r="R278" s="114">
        <v>0</v>
      </c>
      <c r="S278" s="114">
        <v>831</v>
      </c>
      <c r="T278" s="114">
        <v>831</v>
      </c>
      <c r="U278" s="115"/>
      <c r="V278" s="118">
        <f t="shared" si="8"/>
        <v>846.6</v>
      </c>
      <c r="W278" s="114">
        <f t="shared" si="9"/>
        <v>863.53200000000004</v>
      </c>
      <c r="X278" s="2"/>
    </row>
    <row r="279" spans="1:24" x14ac:dyDescent="0.25">
      <c r="A279" s="153" t="s">
        <v>390</v>
      </c>
      <c r="B279" s="153"/>
      <c r="C279" s="153"/>
      <c r="D279" s="153"/>
      <c r="E279" s="153"/>
      <c r="F279" s="153"/>
      <c r="G279" s="107">
        <v>1857</v>
      </c>
      <c r="H279" s="107">
        <v>3931</v>
      </c>
      <c r="I279" s="108">
        <v>2074</v>
      </c>
      <c r="J279" s="108">
        <v>0</v>
      </c>
      <c r="K279" s="108">
        <v>2074</v>
      </c>
      <c r="L279" s="110" t="s">
        <v>165</v>
      </c>
      <c r="M279" s="96"/>
      <c r="N279" s="129">
        <f>SUM(N276:N278)</f>
        <v>3930</v>
      </c>
      <c r="O279" s="132">
        <f>SUM(O276:O278)</f>
        <v>3430</v>
      </c>
      <c r="P279" s="117"/>
      <c r="Q279" s="114"/>
      <c r="R279" s="114"/>
      <c r="S279" s="114"/>
      <c r="T279" s="114"/>
      <c r="U279" s="115"/>
      <c r="V279" s="141">
        <f>SUM(V276:V278)</f>
        <v>4008.6</v>
      </c>
      <c r="W279" s="132">
        <f>SUM(W276:W278)</f>
        <v>4088.7719999999999</v>
      </c>
      <c r="X279" s="2"/>
    </row>
    <row r="280" spans="1:24" x14ac:dyDescent="0.25">
      <c r="A280" s="68"/>
      <c r="B280" s="68"/>
      <c r="C280" s="74" t="s">
        <v>43</v>
      </c>
      <c r="D280" s="68"/>
      <c r="E280" s="68"/>
      <c r="F280" s="68"/>
      <c r="G280" s="67"/>
      <c r="H280" s="67"/>
      <c r="I280" s="75"/>
      <c r="J280" s="75"/>
      <c r="K280" s="75"/>
      <c r="L280" s="68"/>
      <c r="M280" s="68"/>
      <c r="N280" s="122"/>
      <c r="O280" s="122"/>
      <c r="P280" s="122"/>
      <c r="Q280" s="122"/>
      <c r="R280" s="122"/>
      <c r="S280" s="122"/>
      <c r="T280" s="122"/>
      <c r="U280" s="122"/>
      <c r="V280" s="123">
        <f t="shared" si="8"/>
        <v>0</v>
      </c>
      <c r="W280" s="122">
        <f t="shared" si="9"/>
        <v>0</v>
      </c>
      <c r="X280" s="2"/>
    </row>
    <row r="281" spans="1:24" x14ac:dyDescent="0.25">
      <c r="A281" s="69"/>
      <c r="B281" s="69"/>
      <c r="C281" s="69"/>
      <c r="D281" s="69"/>
      <c r="E281" s="69"/>
      <c r="F281" s="69"/>
      <c r="G281" s="103">
        <v>5321</v>
      </c>
      <c r="H281" s="103">
        <v>3069</v>
      </c>
      <c r="I281" s="104" t="s">
        <v>391</v>
      </c>
      <c r="J281" s="105"/>
      <c r="K281" s="105"/>
      <c r="L281" s="106"/>
      <c r="M281" s="106"/>
      <c r="N281" s="34">
        <f>N275-N3905</f>
        <v>7200</v>
      </c>
      <c r="O281" s="34">
        <f>SUM(O275-O279)</f>
        <v>3748</v>
      </c>
      <c r="P281" s="119"/>
      <c r="Q281" s="34"/>
      <c r="R281" s="34"/>
      <c r="S281" s="34"/>
      <c r="T281" s="34"/>
      <c r="U281" s="34"/>
      <c r="V281" s="116">
        <f>SUM(V275-V279)</f>
        <v>3335.4</v>
      </c>
      <c r="W281" s="116">
        <f>SUM(W275-W279)</f>
        <v>3402.1080000000002</v>
      </c>
      <c r="X281" s="2"/>
    </row>
    <row r="282" spans="1:24" x14ac:dyDescent="0.25">
      <c r="A282" s="133">
        <v>501</v>
      </c>
      <c r="B282" s="133" t="s">
        <v>392</v>
      </c>
      <c r="C282" s="134"/>
      <c r="D282" s="135"/>
      <c r="E282" s="135"/>
      <c r="F282" s="135"/>
      <c r="G282" s="136"/>
      <c r="H282" s="136"/>
      <c r="I282" s="137"/>
      <c r="J282" s="137"/>
      <c r="K282" s="137"/>
      <c r="L282" s="135"/>
      <c r="M282" s="135"/>
      <c r="N282" s="138"/>
      <c r="O282" s="138"/>
      <c r="P282" s="138"/>
      <c r="Q282" s="138"/>
      <c r="R282" s="138"/>
      <c r="S282" s="138"/>
      <c r="T282" s="138"/>
      <c r="U282" s="138"/>
      <c r="V282" s="139">
        <f t="shared" si="8"/>
        <v>0</v>
      </c>
      <c r="W282" s="138">
        <f t="shared" si="9"/>
        <v>0</v>
      </c>
      <c r="X282" s="2"/>
    </row>
    <row r="283" spans="1:24" x14ac:dyDescent="0.25">
      <c r="A283" s="61">
        <v>1014</v>
      </c>
      <c r="B283" s="61" t="s">
        <v>18</v>
      </c>
      <c r="G283" s="48">
        <v>50</v>
      </c>
      <c r="H283" s="32">
        <v>0</v>
      </c>
      <c r="I283" s="72" t="s">
        <v>343</v>
      </c>
      <c r="J283" s="73"/>
      <c r="K283" s="73"/>
      <c r="L283" s="61" t="s">
        <v>17</v>
      </c>
      <c r="M283" s="61"/>
      <c r="N283" s="119"/>
      <c r="O283" s="113"/>
      <c r="P283" s="117">
        <v>0</v>
      </c>
      <c r="Q283" s="114">
        <v>0</v>
      </c>
      <c r="R283" s="114">
        <v>0</v>
      </c>
      <c r="S283" s="114"/>
      <c r="T283" s="114"/>
      <c r="U283" s="115"/>
      <c r="V283" s="118">
        <f t="shared" si="8"/>
        <v>0</v>
      </c>
      <c r="W283" s="114">
        <f t="shared" si="9"/>
        <v>0</v>
      </c>
      <c r="X283" s="2"/>
    </row>
    <row r="284" spans="1:24" x14ac:dyDescent="0.25">
      <c r="A284" s="61">
        <v>1018</v>
      </c>
      <c r="B284" s="61" t="s">
        <v>393</v>
      </c>
      <c r="G284" s="48">
        <v>0</v>
      </c>
      <c r="H284" s="32">
        <v>0</v>
      </c>
      <c r="I284" s="72">
        <v>0</v>
      </c>
      <c r="J284" s="73"/>
      <c r="K284" s="73"/>
      <c r="L284" s="61" t="s">
        <v>17</v>
      </c>
      <c r="M284" s="61"/>
      <c r="N284" s="119"/>
      <c r="O284" s="113"/>
      <c r="P284" s="117">
        <v>650</v>
      </c>
      <c r="Q284" s="114">
        <v>742</v>
      </c>
      <c r="R284" s="114">
        <v>0</v>
      </c>
      <c r="S284" s="114"/>
      <c r="T284" s="114">
        <v>4948</v>
      </c>
      <c r="U284" s="115"/>
      <c r="V284" s="118">
        <f t="shared" si="8"/>
        <v>0</v>
      </c>
      <c r="W284" s="114">
        <f t="shared" si="9"/>
        <v>0</v>
      </c>
      <c r="X284" s="2"/>
    </row>
    <row r="285" spans="1:24" x14ac:dyDescent="0.25">
      <c r="A285" s="61">
        <v>1030</v>
      </c>
      <c r="B285" s="61" t="s">
        <v>394</v>
      </c>
      <c r="G285" s="48">
        <v>0</v>
      </c>
      <c r="H285" s="32">
        <v>9000</v>
      </c>
      <c r="I285" s="72">
        <v>9000</v>
      </c>
      <c r="J285" s="73"/>
      <c r="K285" s="73"/>
      <c r="L285" s="61" t="s">
        <v>17</v>
      </c>
      <c r="M285" s="61"/>
      <c r="N285" s="119">
        <v>10000</v>
      </c>
      <c r="O285" s="113">
        <v>14938</v>
      </c>
      <c r="P285" s="117">
        <v>0</v>
      </c>
      <c r="Q285" s="114">
        <v>14908</v>
      </c>
      <c r="R285" s="114">
        <v>9204</v>
      </c>
      <c r="S285" s="114"/>
      <c r="T285" s="114">
        <v>3163</v>
      </c>
      <c r="U285" s="115"/>
      <c r="V285" s="118">
        <f t="shared" si="8"/>
        <v>10200</v>
      </c>
      <c r="W285" s="114">
        <f t="shared" si="9"/>
        <v>10404</v>
      </c>
      <c r="X285" s="2"/>
    </row>
    <row r="286" spans="1:24" x14ac:dyDescent="0.25">
      <c r="A286" s="61">
        <v>1032</v>
      </c>
      <c r="B286" s="61" t="s">
        <v>395</v>
      </c>
      <c r="G286" s="48">
        <v>29875</v>
      </c>
      <c r="H286" s="32">
        <v>9000</v>
      </c>
      <c r="I286" s="72" t="s">
        <v>396</v>
      </c>
      <c r="J286" s="73"/>
      <c r="K286" s="73"/>
      <c r="L286" s="61" t="s">
        <v>397</v>
      </c>
      <c r="M286" s="61"/>
      <c r="N286" s="119">
        <v>10000</v>
      </c>
      <c r="O286" s="113">
        <v>14938</v>
      </c>
      <c r="P286" s="117">
        <v>13175</v>
      </c>
      <c r="Q286" s="114">
        <v>14879</v>
      </c>
      <c r="R286" s="114">
        <v>11929</v>
      </c>
      <c r="S286" s="114"/>
      <c r="T286" s="114">
        <v>12073</v>
      </c>
      <c r="U286" s="115"/>
      <c r="V286" s="118">
        <f t="shared" si="8"/>
        <v>10200</v>
      </c>
      <c r="W286" s="114">
        <f t="shared" si="9"/>
        <v>10404</v>
      </c>
      <c r="X286" s="2"/>
    </row>
    <row r="287" spans="1:24" x14ac:dyDescent="0.25">
      <c r="A287" s="61">
        <v>1034</v>
      </c>
      <c r="B287" s="61" t="s">
        <v>398</v>
      </c>
      <c r="G287" s="48">
        <v>2000</v>
      </c>
      <c r="H287" s="32">
        <v>0</v>
      </c>
      <c r="I287" s="72" t="s">
        <v>399</v>
      </c>
      <c r="J287" s="73"/>
      <c r="K287" s="73"/>
      <c r="L287" s="61" t="s">
        <v>17</v>
      </c>
      <c r="M287" s="61"/>
      <c r="N287" s="119"/>
      <c r="O287" s="113">
        <v>2000</v>
      </c>
      <c r="P287" s="117">
        <v>0</v>
      </c>
      <c r="Q287" s="114">
        <v>2033</v>
      </c>
      <c r="R287" s="114">
        <v>0</v>
      </c>
      <c r="S287" s="114"/>
      <c r="T287" s="114">
        <v>5180</v>
      </c>
      <c r="U287" s="115"/>
      <c r="V287" s="118">
        <f t="shared" si="8"/>
        <v>0</v>
      </c>
      <c r="W287" s="114">
        <f t="shared" si="9"/>
        <v>0</v>
      </c>
      <c r="X287" s="2"/>
    </row>
    <row r="288" spans="1:24" x14ac:dyDescent="0.25">
      <c r="A288" s="61">
        <v>1035</v>
      </c>
      <c r="B288" s="61" t="s">
        <v>552</v>
      </c>
      <c r="G288" s="48">
        <v>0</v>
      </c>
      <c r="H288" s="32">
        <v>0</v>
      </c>
      <c r="I288" s="72">
        <v>0</v>
      </c>
      <c r="J288" s="73"/>
      <c r="K288" s="73"/>
      <c r="L288" s="61" t="s">
        <v>17</v>
      </c>
      <c r="M288" s="61"/>
      <c r="N288" s="119">
        <v>5000</v>
      </c>
      <c r="O288" s="113">
        <v>0</v>
      </c>
      <c r="P288" s="117">
        <v>5987</v>
      </c>
      <c r="Q288" s="114">
        <v>4267</v>
      </c>
      <c r="R288" s="114">
        <v>0</v>
      </c>
      <c r="S288" s="114"/>
      <c r="T288" s="114"/>
      <c r="U288" s="115"/>
      <c r="V288" s="118">
        <f t="shared" si="8"/>
        <v>5100</v>
      </c>
      <c r="W288" s="114">
        <f t="shared" si="9"/>
        <v>5202</v>
      </c>
      <c r="X288" s="2"/>
    </row>
    <row r="289" spans="1:24" x14ac:dyDescent="0.25">
      <c r="A289" s="61">
        <v>1045</v>
      </c>
      <c r="B289" s="61" t="s">
        <v>400</v>
      </c>
      <c r="G289" s="48" t="s">
        <v>401</v>
      </c>
      <c r="H289" s="32">
        <v>7500</v>
      </c>
      <c r="I289" s="72">
        <v>7546</v>
      </c>
      <c r="J289" s="73"/>
      <c r="K289" s="73"/>
      <c r="L289" s="61" t="s">
        <v>402</v>
      </c>
      <c r="M289" s="61"/>
      <c r="N289" s="119">
        <v>5000</v>
      </c>
      <c r="O289" s="113">
        <v>2000</v>
      </c>
      <c r="P289" s="117">
        <v>700</v>
      </c>
      <c r="Q289" s="114">
        <v>290</v>
      </c>
      <c r="R289" s="114">
        <v>1790</v>
      </c>
      <c r="S289" s="114"/>
      <c r="T289" s="114">
        <v>6285</v>
      </c>
      <c r="U289" s="115"/>
      <c r="V289" s="118">
        <f t="shared" ref="V289:V330" si="10">N289*2%+N289</f>
        <v>5100</v>
      </c>
      <c r="W289" s="114">
        <f t="shared" ref="W289:W330" si="11">V289*2%+V289</f>
        <v>5202</v>
      </c>
      <c r="X289" s="2"/>
    </row>
    <row r="290" spans="1:24" x14ac:dyDescent="0.25">
      <c r="A290" s="61">
        <v>1050</v>
      </c>
      <c r="B290" s="61" t="s">
        <v>403</v>
      </c>
      <c r="G290" s="48">
        <v>33</v>
      </c>
      <c r="H290" s="32">
        <v>75000</v>
      </c>
      <c r="I290" s="72">
        <v>74967</v>
      </c>
      <c r="J290" s="73"/>
      <c r="K290" s="73"/>
      <c r="L290" s="61" t="s">
        <v>17</v>
      </c>
      <c r="M290" s="61" t="s">
        <v>536</v>
      </c>
      <c r="N290" s="119">
        <v>55000</v>
      </c>
      <c r="O290" s="113">
        <v>50000</v>
      </c>
      <c r="P290" s="117">
        <v>40142</v>
      </c>
      <c r="Q290" s="114">
        <v>40076</v>
      </c>
      <c r="R290" s="114">
        <v>26929</v>
      </c>
      <c r="S290" s="114"/>
      <c r="T290" s="114"/>
      <c r="U290" s="115"/>
      <c r="V290" s="118">
        <f t="shared" si="10"/>
        <v>56100</v>
      </c>
      <c r="W290" s="114">
        <f t="shared" si="11"/>
        <v>57222</v>
      </c>
      <c r="X290" s="2"/>
    </row>
    <row r="291" spans="1:24" x14ac:dyDescent="0.25">
      <c r="A291" s="61">
        <v>1051</v>
      </c>
      <c r="B291" s="61" t="s">
        <v>404</v>
      </c>
      <c r="G291" s="48">
        <v>0</v>
      </c>
      <c r="H291" s="32">
        <v>0</v>
      </c>
      <c r="I291" s="72">
        <v>0</v>
      </c>
      <c r="J291" s="73"/>
      <c r="K291" s="73"/>
      <c r="L291" s="61" t="s">
        <v>17</v>
      </c>
      <c r="M291" s="61"/>
      <c r="N291" s="119"/>
      <c r="O291" s="113"/>
      <c r="P291" s="117" t="s">
        <v>405</v>
      </c>
      <c r="Q291" s="114">
        <v>153</v>
      </c>
      <c r="R291" s="114">
        <v>7</v>
      </c>
      <c r="S291" s="114"/>
      <c r="T291" s="114"/>
      <c r="U291" s="115"/>
      <c r="V291" s="118">
        <f t="shared" si="10"/>
        <v>0</v>
      </c>
      <c r="W291" s="114">
        <f t="shared" si="11"/>
        <v>0</v>
      </c>
      <c r="X291" s="2"/>
    </row>
    <row r="292" spans="1:24" x14ac:dyDescent="0.25">
      <c r="A292" s="61"/>
      <c r="B292" s="61" t="s">
        <v>534</v>
      </c>
      <c r="G292" s="48"/>
      <c r="H292" s="32"/>
      <c r="I292" s="72"/>
      <c r="J292" s="73"/>
      <c r="K292" s="73"/>
      <c r="L292" s="61"/>
      <c r="M292" s="61"/>
      <c r="N292" s="119">
        <v>2500</v>
      </c>
      <c r="O292" s="113"/>
      <c r="P292" s="117"/>
      <c r="Q292" s="114"/>
      <c r="R292" s="114"/>
      <c r="S292" s="114"/>
      <c r="T292" s="114"/>
      <c r="U292" s="115"/>
      <c r="V292" s="118">
        <f t="shared" si="10"/>
        <v>2550</v>
      </c>
      <c r="W292" s="114">
        <f t="shared" si="11"/>
        <v>2601</v>
      </c>
      <c r="X292" s="2"/>
    </row>
    <row r="293" spans="1:24" x14ac:dyDescent="0.25">
      <c r="A293" s="61"/>
      <c r="B293" s="61" t="s">
        <v>398</v>
      </c>
      <c r="G293" s="48"/>
      <c r="H293" s="32"/>
      <c r="I293" s="72"/>
      <c r="J293" s="73"/>
      <c r="K293" s="73"/>
      <c r="L293" s="61"/>
      <c r="M293" s="61"/>
      <c r="N293" s="119">
        <v>2000</v>
      </c>
      <c r="O293" s="113"/>
      <c r="P293" s="117"/>
      <c r="Q293" s="114"/>
      <c r="R293" s="114"/>
      <c r="S293" s="114"/>
      <c r="T293" s="114"/>
      <c r="U293" s="115"/>
      <c r="V293" s="118">
        <f t="shared" si="10"/>
        <v>2040</v>
      </c>
      <c r="W293" s="114">
        <f t="shared" si="11"/>
        <v>2080.8000000000002</v>
      </c>
      <c r="X293" s="2"/>
    </row>
    <row r="294" spans="1:24" x14ac:dyDescent="0.25">
      <c r="A294" s="153" t="s">
        <v>406</v>
      </c>
      <c r="B294" s="153"/>
      <c r="C294" s="153"/>
      <c r="D294" s="153"/>
      <c r="E294" s="153"/>
      <c r="F294" s="153"/>
      <c r="G294" s="97">
        <v>31912</v>
      </c>
      <c r="H294" s="97">
        <v>100500</v>
      </c>
      <c r="I294" s="98">
        <v>68588</v>
      </c>
      <c r="J294" s="111"/>
      <c r="K294" s="111"/>
      <c r="L294" s="112" t="s">
        <v>407</v>
      </c>
      <c r="M294" s="96"/>
      <c r="N294" s="129">
        <f>SUM(N283:N293)</f>
        <v>89500</v>
      </c>
      <c r="O294" s="132">
        <f>SUM(O285:O293)</f>
        <v>83876</v>
      </c>
      <c r="P294" s="117"/>
      <c r="Q294" s="114"/>
      <c r="R294" s="114"/>
      <c r="S294" s="114"/>
      <c r="T294" s="114"/>
      <c r="U294" s="115"/>
      <c r="V294" s="141">
        <f>SUM(V283:V293)</f>
        <v>91290</v>
      </c>
      <c r="W294" s="141">
        <f>SUM(W283:W293)</f>
        <v>93115.8</v>
      </c>
      <c r="X294" s="2"/>
    </row>
    <row r="295" spans="1:24" x14ac:dyDescent="0.25">
      <c r="A295" s="57">
        <v>4051</v>
      </c>
      <c r="B295" s="57" t="s">
        <v>569</v>
      </c>
      <c r="C295" s="61"/>
      <c r="G295" s="48"/>
      <c r="H295" s="32"/>
      <c r="I295" s="72"/>
      <c r="J295" s="73"/>
      <c r="K295" s="73"/>
      <c r="L295" s="61"/>
      <c r="M295" s="61"/>
      <c r="N295" s="119"/>
      <c r="O295" s="113"/>
      <c r="P295" s="117"/>
      <c r="Q295" s="114"/>
      <c r="R295" s="114"/>
      <c r="S295" s="114"/>
      <c r="T295" s="114">
        <v>255</v>
      </c>
      <c r="U295" s="115"/>
      <c r="V295" s="118">
        <f t="shared" si="10"/>
        <v>0</v>
      </c>
      <c r="W295" s="114">
        <f t="shared" si="11"/>
        <v>0</v>
      </c>
      <c r="X295" s="2"/>
    </row>
    <row r="296" spans="1:24" x14ac:dyDescent="0.25">
      <c r="A296" s="61">
        <v>4071</v>
      </c>
      <c r="B296" s="61" t="s">
        <v>408</v>
      </c>
      <c r="G296" s="48">
        <v>15879</v>
      </c>
      <c r="H296" s="32">
        <v>10000</v>
      </c>
      <c r="I296" s="72" t="s">
        <v>409</v>
      </c>
      <c r="J296" s="72">
        <v>917</v>
      </c>
      <c r="K296" s="72" t="s">
        <v>410</v>
      </c>
      <c r="L296" s="61" t="s">
        <v>411</v>
      </c>
      <c r="M296" s="61"/>
      <c r="N296" s="119">
        <v>10000</v>
      </c>
      <c r="O296" s="113">
        <v>16000</v>
      </c>
      <c r="P296" s="117">
        <v>4245</v>
      </c>
      <c r="Q296" s="114">
        <v>7425</v>
      </c>
      <c r="R296" s="114">
        <v>5996</v>
      </c>
      <c r="S296" s="114"/>
      <c r="T296" s="114">
        <v>5544</v>
      </c>
      <c r="U296" s="115"/>
      <c r="V296" s="118">
        <f t="shared" si="10"/>
        <v>10200</v>
      </c>
      <c r="W296" s="114">
        <f t="shared" si="11"/>
        <v>10404</v>
      </c>
      <c r="X296" s="2"/>
    </row>
    <row r="297" spans="1:24" x14ac:dyDescent="0.25">
      <c r="A297" s="61">
        <v>4088</v>
      </c>
      <c r="B297" s="61" t="s">
        <v>412</v>
      </c>
      <c r="G297" s="48">
        <v>15340</v>
      </c>
      <c r="H297" s="32">
        <v>10000</v>
      </c>
      <c r="I297" s="72" t="s">
        <v>413</v>
      </c>
      <c r="J297" s="72">
        <v>723</v>
      </c>
      <c r="K297" s="72" t="s">
        <v>414</v>
      </c>
      <c r="L297" s="61" t="s">
        <v>415</v>
      </c>
      <c r="M297" s="61"/>
      <c r="N297" s="119">
        <v>10000</v>
      </c>
      <c r="O297" s="113">
        <v>16000</v>
      </c>
      <c r="P297" s="117">
        <v>8197</v>
      </c>
      <c r="Q297" s="114">
        <v>6872</v>
      </c>
      <c r="R297" s="114">
        <v>5997</v>
      </c>
      <c r="S297" s="114"/>
      <c r="T297" s="114">
        <v>5460</v>
      </c>
      <c r="U297" s="115"/>
      <c r="V297" s="118">
        <f t="shared" si="10"/>
        <v>10200</v>
      </c>
      <c r="W297" s="114">
        <f t="shared" si="11"/>
        <v>10404</v>
      </c>
      <c r="X297" s="2"/>
    </row>
    <row r="298" spans="1:24" x14ac:dyDescent="0.25">
      <c r="A298" s="61">
        <v>4092</v>
      </c>
      <c r="B298" s="61" t="s">
        <v>416</v>
      </c>
      <c r="G298" s="48">
        <v>3470</v>
      </c>
      <c r="H298" s="32">
        <v>4000</v>
      </c>
      <c r="I298" s="72">
        <v>530</v>
      </c>
      <c r="J298" s="72">
        <v>319</v>
      </c>
      <c r="K298" s="72">
        <v>211</v>
      </c>
      <c r="L298" s="61" t="s">
        <v>417</v>
      </c>
      <c r="M298" s="61"/>
      <c r="N298" s="119">
        <v>4000</v>
      </c>
      <c r="O298" s="113">
        <v>3470</v>
      </c>
      <c r="P298" s="117">
        <v>4936</v>
      </c>
      <c r="Q298" s="114">
        <v>6423</v>
      </c>
      <c r="R298" s="114">
        <v>5348</v>
      </c>
      <c r="S298" s="114">
        <v>866</v>
      </c>
      <c r="T298" s="114">
        <v>7491</v>
      </c>
      <c r="U298" s="115"/>
      <c r="V298" s="118">
        <f t="shared" si="10"/>
        <v>4080</v>
      </c>
      <c r="W298" s="114">
        <f t="shared" si="11"/>
        <v>4161.6000000000004</v>
      </c>
      <c r="X298" s="2"/>
    </row>
    <row r="299" spans="1:24" x14ac:dyDescent="0.25">
      <c r="A299" s="61">
        <v>4115</v>
      </c>
      <c r="B299" s="61" t="s">
        <v>418</v>
      </c>
      <c r="G299" s="48">
        <v>8895</v>
      </c>
      <c r="H299" s="32">
        <v>5000</v>
      </c>
      <c r="I299" s="72" t="s">
        <v>419</v>
      </c>
      <c r="J299" s="72">
        <v>163</v>
      </c>
      <c r="K299" s="72" t="s">
        <v>420</v>
      </c>
      <c r="L299" s="61" t="s">
        <v>421</v>
      </c>
      <c r="M299" s="61"/>
      <c r="N299" s="119">
        <v>5000</v>
      </c>
      <c r="O299" s="113">
        <v>8895</v>
      </c>
      <c r="P299" s="117">
        <v>10756</v>
      </c>
      <c r="Q299" s="114">
        <v>10507</v>
      </c>
      <c r="R299" s="114">
        <v>538</v>
      </c>
      <c r="S299" s="114">
        <v>95</v>
      </c>
      <c r="T299" s="114"/>
      <c r="U299" s="115"/>
      <c r="V299" s="118">
        <f t="shared" si="10"/>
        <v>5100</v>
      </c>
      <c r="W299" s="114">
        <f t="shared" si="11"/>
        <v>5202</v>
      </c>
      <c r="X299" s="2"/>
    </row>
    <row r="300" spans="1:24" x14ac:dyDescent="0.25">
      <c r="A300" s="61">
        <v>4120</v>
      </c>
      <c r="B300" s="61" t="s">
        <v>422</v>
      </c>
      <c r="G300" s="48">
        <v>9928</v>
      </c>
      <c r="H300" s="32">
        <v>9500</v>
      </c>
      <c r="I300" s="72" t="s">
        <v>423</v>
      </c>
      <c r="J300" s="72">
        <v>516</v>
      </c>
      <c r="K300" s="72" t="s">
        <v>424</v>
      </c>
      <c r="L300" s="61" t="s">
        <v>425</v>
      </c>
      <c r="M300" s="61"/>
      <c r="N300" s="119">
        <v>9500</v>
      </c>
      <c r="O300" s="113">
        <v>9928</v>
      </c>
      <c r="P300" s="117">
        <v>7071</v>
      </c>
      <c r="Q300" s="114">
        <v>9174</v>
      </c>
      <c r="R300" s="114">
        <v>0</v>
      </c>
      <c r="S300" s="114"/>
      <c r="T300" s="114">
        <v>9571</v>
      </c>
      <c r="U300" s="115"/>
      <c r="V300" s="118">
        <f t="shared" si="10"/>
        <v>9690</v>
      </c>
      <c r="W300" s="114">
        <f t="shared" si="11"/>
        <v>9883.7999999999993</v>
      </c>
      <c r="X300" s="2"/>
    </row>
    <row r="301" spans="1:24" x14ac:dyDescent="0.25">
      <c r="A301" s="61">
        <v>4157</v>
      </c>
      <c r="B301" s="61" t="s">
        <v>426</v>
      </c>
      <c r="G301" s="48">
        <v>4268</v>
      </c>
      <c r="H301" s="32">
        <v>10500</v>
      </c>
      <c r="I301" s="72">
        <v>6232</v>
      </c>
      <c r="J301" s="72">
        <v>1055</v>
      </c>
      <c r="K301" s="72">
        <v>5177</v>
      </c>
      <c r="L301" s="61" t="s">
        <v>427</v>
      </c>
      <c r="M301" s="61"/>
      <c r="N301" s="119">
        <v>10500</v>
      </c>
      <c r="O301" s="113">
        <v>10500</v>
      </c>
      <c r="P301" s="117">
        <v>14310</v>
      </c>
      <c r="Q301" s="114">
        <v>14717</v>
      </c>
      <c r="R301" s="114">
        <v>13345</v>
      </c>
      <c r="S301" s="114"/>
      <c r="T301" s="114">
        <v>12277</v>
      </c>
      <c r="U301" s="115"/>
      <c r="V301" s="118">
        <f t="shared" si="10"/>
        <v>10710</v>
      </c>
      <c r="W301" s="114">
        <f t="shared" si="11"/>
        <v>10924.2</v>
      </c>
      <c r="X301" s="2"/>
    </row>
    <row r="302" spans="1:24" x14ac:dyDescent="0.25">
      <c r="A302" s="61">
        <v>4158</v>
      </c>
      <c r="B302" s="61" t="s">
        <v>428</v>
      </c>
      <c r="G302" s="48">
        <v>5714</v>
      </c>
      <c r="H302" s="32">
        <v>85000</v>
      </c>
      <c r="I302" s="72">
        <v>79286</v>
      </c>
      <c r="J302" s="73"/>
      <c r="K302" s="72">
        <v>79286</v>
      </c>
      <c r="L302" s="61" t="s">
        <v>429</v>
      </c>
      <c r="M302" s="61"/>
      <c r="N302" s="119">
        <v>85000</v>
      </c>
      <c r="O302" s="113">
        <v>85000</v>
      </c>
      <c r="P302" s="117">
        <v>78116</v>
      </c>
      <c r="Q302" s="114">
        <v>86432</v>
      </c>
      <c r="R302" s="114">
        <v>33497</v>
      </c>
      <c r="S302" s="114">
        <v>675</v>
      </c>
      <c r="T302" s="114"/>
      <c r="U302" s="115"/>
      <c r="V302" s="118">
        <f t="shared" si="10"/>
        <v>86700</v>
      </c>
      <c r="W302" s="114">
        <f t="shared" si="11"/>
        <v>88434</v>
      </c>
      <c r="X302" s="2"/>
    </row>
    <row r="303" spans="1:24" x14ac:dyDescent="0.25">
      <c r="A303" s="154" t="s">
        <v>430</v>
      </c>
      <c r="B303" s="154"/>
      <c r="C303" s="154"/>
      <c r="D303" s="154"/>
      <c r="E303" s="154"/>
      <c r="F303" s="154"/>
      <c r="G303" s="107">
        <v>63494</v>
      </c>
      <c r="H303" s="107">
        <v>134000</v>
      </c>
      <c r="I303" s="108">
        <v>70506</v>
      </c>
      <c r="J303" s="108">
        <v>3692</v>
      </c>
      <c r="K303" s="108">
        <v>66814</v>
      </c>
      <c r="L303" s="110" t="s">
        <v>431</v>
      </c>
      <c r="M303" s="96"/>
      <c r="N303" s="129">
        <f>SUM(N296:N302)</f>
        <v>134000</v>
      </c>
      <c r="O303" s="132">
        <f>SUM(O296:O302)</f>
        <v>149793</v>
      </c>
      <c r="P303" s="117"/>
      <c r="Q303" s="114"/>
      <c r="R303" s="114"/>
      <c r="S303" s="114"/>
      <c r="T303" s="114"/>
      <c r="U303" s="115"/>
      <c r="V303" s="141">
        <f>SUM(V295:V302)</f>
        <v>136680</v>
      </c>
      <c r="W303" s="132">
        <f>SUM(W295:W302)</f>
        <v>139413.59999999998</v>
      </c>
      <c r="X303" s="2"/>
    </row>
    <row r="304" spans="1:24" x14ac:dyDescent="0.25">
      <c r="A304" s="68"/>
      <c r="B304" s="68"/>
      <c r="C304" s="74" t="s">
        <v>43</v>
      </c>
      <c r="D304" s="68"/>
      <c r="E304" s="68"/>
      <c r="F304" s="68"/>
      <c r="G304" s="67"/>
      <c r="H304" s="67"/>
      <c r="I304" s="75"/>
      <c r="J304" s="75"/>
      <c r="K304" s="75"/>
      <c r="L304" s="68"/>
      <c r="M304" s="68"/>
      <c r="N304" s="122"/>
      <c r="O304" s="122"/>
      <c r="P304" s="122"/>
      <c r="Q304" s="122"/>
      <c r="R304" s="122"/>
      <c r="S304" s="122"/>
      <c r="T304" s="122"/>
      <c r="U304" s="122"/>
      <c r="V304" s="123">
        <f t="shared" si="10"/>
        <v>0</v>
      </c>
      <c r="W304" s="122">
        <f t="shared" si="11"/>
        <v>0</v>
      </c>
      <c r="X304" s="2"/>
    </row>
    <row r="305" spans="1:24" x14ac:dyDescent="0.25">
      <c r="A305" s="69"/>
      <c r="B305" s="69"/>
      <c r="C305" s="69"/>
      <c r="D305" s="69"/>
      <c r="E305" s="69"/>
      <c r="F305" s="69"/>
      <c r="G305" s="103" t="s">
        <v>432</v>
      </c>
      <c r="H305" s="103" t="s">
        <v>433</v>
      </c>
      <c r="I305" s="104" t="s">
        <v>434</v>
      </c>
      <c r="J305" s="105"/>
      <c r="K305" s="105"/>
      <c r="L305" s="106"/>
      <c r="M305" s="106"/>
      <c r="N305" s="34">
        <f>N294-N303</f>
        <v>-44500</v>
      </c>
      <c r="O305" s="34">
        <f>O294-O303</f>
        <v>-65917</v>
      </c>
      <c r="P305" s="119"/>
      <c r="Q305" s="34"/>
      <c r="R305" s="34"/>
      <c r="S305" s="34"/>
      <c r="T305" s="34"/>
      <c r="U305" s="34"/>
      <c r="V305" s="116">
        <f>SUM(V294-V303)</f>
        <v>-45390</v>
      </c>
      <c r="W305" s="116">
        <f>SUM(W294-W303)</f>
        <v>-46297.799999999974</v>
      </c>
      <c r="X305" s="2"/>
    </row>
    <row r="306" spans="1:24" x14ac:dyDescent="0.25">
      <c r="A306" s="133">
        <v>601</v>
      </c>
      <c r="B306" s="133" t="s">
        <v>435</v>
      </c>
      <c r="C306" s="135"/>
      <c r="D306" s="135"/>
      <c r="E306" s="135"/>
      <c r="F306" s="135"/>
      <c r="G306" s="136"/>
      <c r="H306" s="136"/>
      <c r="I306" s="137"/>
      <c r="J306" s="137"/>
      <c r="K306" s="137"/>
      <c r="L306" s="135"/>
      <c r="M306" s="135"/>
      <c r="N306" s="138"/>
      <c r="O306" s="138"/>
      <c r="P306" s="138"/>
      <c r="Q306" s="138"/>
      <c r="R306" s="138"/>
      <c r="S306" s="138"/>
      <c r="T306" s="138"/>
      <c r="U306" s="138"/>
      <c r="V306" s="139">
        <f t="shared" si="10"/>
        <v>0</v>
      </c>
      <c r="W306" s="138">
        <f t="shared" si="11"/>
        <v>0</v>
      </c>
      <c r="X306" s="2"/>
    </row>
    <row r="307" spans="1:24" x14ac:dyDescent="0.25">
      <c r="A307" s="61">
        <v>1020</v>
      </c>
      <c r="B307" s="61" t="s">
        <v>436</v>
      </c>
      <c r="G307" s="48">
        <v>3991</v>
      </c>
      <c r="H307" s="32">
        <v>0</v>
      </c>
      <c r="I307" s="72" t="s">
        <v>437</v>
      </c>
      <c r="J307" s="73"/>
      <c r="K307" s="73"/>
      <c r="L307" s="61" t="s">
        <v>17</v>
      </c>
      <c r="M307" s="61"/>
      <c r="N307" s="119">
        <v>0</v>
      </c>
      <c r="O307" s="113">
        <v>4000</v>
      </c>
      <c r="P307" s="117">
        <v>6259</v>
      </c>
      <c r="Q307" s="114">
        <v>12691</v>
      </c>
      <c r="R307" s="114">
        <v>17418</v>
      </c>
      <c r="S307" s="114">
        <v>21650</v>
      </c>
      <c r="T307" s="114">
        <v>19374</v>
      </c>
      <c r="U307" s="115"/>
      <c r="V307" s="118">
        <f t="shared" si="10"/>
        <v>0</v>
      </c>
      <c r="W307" s="114">
        <f t="shared" si="11"/>
        <v>0</v>
      </c>
      <c r="X307" s="2"/>
    </row>
    <row r="308" spans="1:24" x14ac:dyDescent="0.25">
      <c r="A308" s="153" t="s">
        <v>438</v>
      </c>
      <c r="B308" s="153"/>
      <c r="C308" s="153"/>
      <c r="D308" s="153"/>
      <c r="E308" s="153"/>
      <c r="F308" s="153"/>
      <c r="G308" s="99">
        <v>3991</v>
      </c>
      <c r="H308" s="99">
        <v>0</v>
      </c>
      <c r="I308" s="100" t="s">
        <v>437</v>
      </c>
      <c r="J308" s="101"/>
      <c r="K308" s="101"/>
      <c r="L308" s="102"/>
      <c r="M308" s="102"/>
      <c r="N308" s="132"/>
      <c r="O308" s="132">
        <v>4000</v>
      </c>
      <c r="P308" s="117"/>
      <c r="Q308" s="114"/>
      <c r="R308" s="114"/>
      <c r="S308" s="114"/>
      <c r="T308" s="114"/>
      <c r="U308" s="115"/>
      <c r="V308" s="141">
        <f t="shared" si="10"/>
        <v>0</v>
      </c>
      <c r="W308" s="132">
        <f t="shared" si="11"/>
        <v>0</v>
      </c>
      <c r="X308" s="2"/>
    </row>
    <row r="309" spans="1:24" x14ac:dyDescent="0.25">
      <c r="A309" s="61">
        <v>4011</v>
      </c>
      <c r="B309" s="61" t="s">
        <v>117</v>
      </c>
      <c r="G309" s="48">
        <v>1447</v>
      </c>
      <c r="H309" s="32">
        <v>1500</v>
      </c>
      <c r="I309" s="72">
        <v>53</v>
      </c>
      <c r="J309" s="73"/>
      <c r="K309" s="72">
        <v>53</v>
      </c>
      <c r="L309" s="61" t="s">
        <v>439</v>
      </c>
      <c r="M309" s="61"/>
      <c r="N309" s="119">
        <v>1500</v>
      </c>
      <c r="O309" s="113">
        <v>1447</v>
      </c>
      <c r="P309" s="117">
        <v>724</v>
      </c>
      <c r="Q309" s="114">
        <v>2221</v>
      </c>
      <c r="R309" s="114">
        <v>1302</v>
      </c>
      <c r="S309" s="114">
        <v>1132</v>
      </c>
      <c r="T309" s="114">
        <v>969</v>
      </c>
      <c r="U309" s="115"/>
      <c r="V309" s="118">
        <f t="shared" si="10"/>
        <v>1530</v>
      </c>
      <c r="W309" s="114">
        <f t="shared" si="11"/>
        <v>1560.6</v>
      </c>
      <c r="X309" s="2"/>
    </row>
    <row r="310" spans="1:24" x14ac:dyDescent="0.25">
      <c r="A310" s="61">
        <v>4012</v>
      </c>
      <c r="B310" s="61" t="s">
        <v>119</v>
      </c>
      <c r="G310" s="48">
        <v>206</v>
      </c>
      <c r="H310" s="32">
        <v>800</v>
      </c>
      <c r="I310" s="72">
        <v>594</v>
      </c>
      <c r="J310" s="73"/>
      <c r="K310" s="72">
        <v>594</v>
      </c>
      <c r="L310" s="61" t="s">
        <v>440</v>
      </c>
      <c r="M310" s="61"/>
      <c r="N310" s="119">
        <v>800</v>
      </c>
      <c r="O310" s="113">
        <v>800</v>
      </c>
      <c r="P310" s="117">
        <v>633</v>
      </c>
      <c r="Q310" s="114">
        <v>160</v>
      </c>
      <c r="R310" s="114">
        <v>51</v>
      </c>
      <c r="S310" s="114">
        <v>307</v>
      </c>
      <c r="T310" s="114">
        <v>304</v>
      </c>
      <c r="U310" s="115"/>
      <c r="V310" s="118">
        <f t="shared" si="10"/>
        <v>816</v>
      </c>
      <c r="W310" s="114">
        <f t="shared" si="11"/>
        <v>832.32</v>
      </c>
      <c r="X310" s="2"/>
    </row>
    <row r="311" spans="1:24" ht="37.5" x14ac:dyDescent="0.25">
      <c r="A311" s="61">
        <v>4014</v>
      </c>
      <c r="B311" s="61" t="s">
        <v>124</v>
      </c>
      <c r="G311" s="48">
        <v>896</v>
      </c>
      <c r="H311" s="32">
        <v>150</v>
      </c>
      <c r="I311" s="72" t="s">
        <v>441</v>
      </c>
      <c r="J311" s="73"/>
      <c r="K311" s="72" t="s">
        <v>441</v>
      </c>
      <c r="L311" s="61" t="s">
        <v>442</v>
      </c>
      <c r="M311" s="63" t="s">
        <v>535</v>
      </c>
      <c r="N311" s="127">
        <v>1200</v>
      </c>
      <c r="O311" s="113">
        <v>1200</v>
      </c>
      <c r="P311" s="117">
        <v>288</v>
      </c>
      <c r="Q311" s="114">
        <v>197</v>
      </c>
      <c r="R311" s="114">
        <v>373</v>
      </c>
      <c r="S311" s="114">
        <v>354</v>
      </c>
      <c r="T311" s="114">
        <v>333</v>
      </c>
      <c r="U311" s="115"/>
      <c r="V311" s="118">
        <f t="shared" si="10"/>
        <v>1224</v>
      </c>
      <c r="W311" s="114">
        <f t="shared" si="11"/>
        <v>1248.48</v>
      </c>
      <c r="X311" s="2"/>
    </row>
    <row r="312" spans="1:24" x14ac:dyDescent="0.25">
      <c r="A312" s="61">
        <v>4036</v>
      </c>
      <c r="B312" s="61" t="s">
        <v>129</v>
      </c>
      <c r="G312" s="48">
        <v>21</v>
      </c>
      <c r="H312" s="32">
        <v>250</v>
      </c>
      <c r="I312" s="72">
        <v>229</v>
      </c>
      <c r="J312" s="73"/>
      <c r="K312" s="72">
        <v>229</v>
      </c>
      <c r="L312" s="61" t="s">
        <v>443</v>
      </c>
      <c r="M312" s="61" t="s">
        <v>633</v>
      </c>
      <c r="N312" s="119">
        <v>250</v>
      </c>
      <c r="O312" s="113">
        <v>250</v>
      </c>
      <c r="P312" s="117">
        <v>125</v>
      </c>
      <c r="Q312" s="114">
        <v>0</v>
      </c>
      <c r="R312" s="114">
        <v>235</v>
      </c>
      <c r="S312" s="114">
        <v>195</v>
      </c>
      <c r="T312" s="114">
        <v>32</v>
      </c>
      <c r="U312" s="115"/>
      <c r="V312" s="118">
        <f t="shared" si="10"/>
        <v>255</v>
      </c>
      <c r="W312" s="114">
        <f t="shared" si="11"/>
        <v>260.10000000000002</v>
      </c>
      <c r="X312" s="2"/>
    </row>
    <row r="313" spans="1:24" x14ac:dyDescent="0.25">
      <c r="A313" s="61">
        <v>4039</v>
      </c>
      <c r="B313" s="61" t="s">
        <v>131</v>
      </c>
      <c r="G313" s="48">
        <v>1310</v>
      </c>
      <c r="H313" s="32">
        <v>4000</v>
      </c>
      <c r="I313" s="72">
        <v>2690</v>
      </c>
      <c r="J313" s="73"/>
      <c r="K313" s="72">
        <v>2690</v>
      </c>
      <c r="L313" s="61" t="s">
        <v>444</v>
      </c>
      <c r="M313" s="61"/>
      <c r="N313" s="119">
        <v>4000</v>
      </c>
      <c r="O313" s="113">
        <v>4000</v>
      </c>
      <c r="P313" s="117">
        <v>2049</v>
      </c>
      <c r="Q313" s="114">
        <v>2829</v>
      </c>
      <c r="R313" s="114">
        <v>2197</v>
      </c>
      <c r="S313" s="114">
        <v>2050</v>
      </c>
      <c r="T313" s="114">
        <v>2026</v>
      </c>
      <c r="U313" s="115"/>
      <c r="V313" s="118">
        <f t="shared" si="10"/>
        <v>4080</v>
      </c>
      <c r="W313" s="114">
        <f t="shared" si="11"/>
        <v>4161.6000000000004</v>
      </c>
      <c r="X313" s="2"/>
    </row>
    <row r="314" spans="1:24" x14ac:dyDescent="0.25">
      <c r="A314" s="153" t="s">
        <v>445</v>
      </c>
      <c r="B314" s="153"/>
      <c r="C314" s="153"/>
      <c r="D314" s="153"/>
      <c r="E314" s="153"/>
      <c r="F314" s="153"/>
      <c r="G314" s="107">
        <v>3880</v>
      </c>
      <c r="H314" s="107">
        <v>6700</v>
      </c>
      <c r="I314" s="108">
        <v>2820</v>
      </c>
      <c r="J314" s="108">
        <v>0</v>
      </c>
      <c r="K314" s="108">
        <v>2820</v>
      </c>
      <c r="L314" s="110" t="s">
        <v>446</v>
      </c>
      <c r="M314" s="96"/>
      <c r="N314" s="129">
        <f>SUM(N309:N313)</f>
        <v>7750</v>
      </c>
      <c r="O314" s="132">
        <f>SUM(O309:O313)</f>
        <v>7697</v>
      </c>
      <c r="P314" s="117"/>
      <c r="Q314" s="114"/>
      <c r="R314" s="114"/>
      <c r="S314" s="114"/>
      <c r="T314" s="114"/>
      <c r="U314" s="115"/>
      <c r="V314" s="141">
        <f>SUM(V309:V313)</f>
        <v>7905</v>
      </c>
      <c r="W314" s="141">
        <f>SUM(W309:W313)</f>
        <v>8063.1</v>
      </c>
      <c r="X314" s="2"/>
    </row>
    <row r="315" spans="1:24" x14ac:dyDescent="0.25">
      <c r="A315" s="68"/>
      <c r="B315" s="68"/>
      <c r="C315" s="74" t="s">
        <v>43</v>
      </c>
      <c r="D315" s="68"/>
      <c r="E315" s="68"/>
      <c r="F315" s="68"/>
      <c r="G315" s="67"/>
      <c r="H315" s="67"/>
      <c r="I315" s="75"/>
      <c r="J315" s="75"/>
      <c r="K315" s="75"/>
      <c r="L315" s="68"/>
      <c r="M315" s="68"/>
      <c r="N315" s="122"/>
      <c r="O315" s="122"/>
      <c r="P315" s="122"/>
      <c r="Q315" s="122"/>
      <c r="R315" s="122"/>
      <c r="S315" s="122"/>
      <c r="T315" s="122"/>
      <c r="U315" s="122"/>
      <c r="V315" s="123">
        <f t="shared" si="10"/>
        <v>0</v>
      </c>
      <c r="W315" s="122">
        <f t="shared" si="11"/>
        <v>0</v>
      </c>
      <c r="X315" s="2"/>
    </row>
    <row r="316" spans="1:24" x14ac:dyDescent="0.25">
      <c r="A316" s="69"/>
      <c r="B316" s="69"/>
      <c r="C316" s="69"/>
      <c r="D316" s="69"/>
      <c r="E316" s="69"/>
      <c r="F316" s="69"/>
      <c r="G316" s="103">
        <v>110</v>
      </c>
      <c r="H316" s="103" t="s">
        <v>447</v>
      </c>
      <c r="I316" s="104" t="s">
        <v>448</v>
      </c>
      <c r="J316" s="105"/>
      <c r="K316" s="105"/>
      <c r="L316" s="106"/>
      <c r="M316" s="106"/>
      <c r="N316" s="34">
        <f>N307-N314</f>
        <v>-7750</v>
      </c>
      <c r="O316" s="34">
        <f>O307-O314</f>
        <v>-3697</v>
      </c>
      <c r="P316" s="119"/>
      <c r="Q316" s="34"/>
      <c r="R316" s="34"/>
      <c r="S316" s="34"/>
      <c r="T316" s="34"/>
      <c r="U316" s="34"/>
      <c r="V316" s="116">
        <f>SUM(V308-V314)</f>
        <v>-7905</v>
      </c>
      <c r="W316" s="34">
        <f t="shared" si="11"/>
        <v>-8063.1</v>
      </c>
      <c r="X316" s="2"/>
    </row>
    <row r="317" spans="1:24" x14ac:dyDescent="0.25">
      <c r="A317" s="133">
        <v>801</v>
      </c>
      <c r="B317" s="133" t="s">
        <v>449</v>
      </c>
      <c r="C317" s="134"/>
      <c r="D317" s="135"/>
      <c r="E317" s="135"/>
      <c r="F317" s="135"/>
      <c r="G317" s="136"/>
      <c r="H317" s="136"/>
      <c r="I317" s="137"/>
      <c r="J317" s="137"/>
      <c r="K317" s="137"/>
      <c r="L317" s="135"/>
      <c r="M317" s="135"/>
      <c r="N317" s="138"/>
      <c r="O317" s="138"/>
      <c r="P317" s="138"/>
      <c r="Q317" s="138"/>
      <c r="R317" s="138"/>
      <c r="S317" s="138"/>
      <c r="T317" s="138"/>
      <c r="U317" s="138"/>
      <c r="V317" s="139">
        <f t="shared" si="10"/>
        <v>0</v>
      </c>
      <c r="W317" s="138">
        <f t="shared" si="11"/>
        <v>0</v>
      </c>
      <c r="X317" s="2"/>
    </row>
    <row r="318" spans="1:24" x14ac:dyDescent="0.25">
      <c r="A318" s="61">
        <v>4029</v>
      </c>
      <c r="B318" s="61" t="s">
        <v>450</v>
      </c>
      <c r="G318" s="48">
        <v>0</v>
      </c>
      <c r="H318" s="32">
        <v>1500</v>
      </c>
      <c r="I318" s="72">
        <v>1500</v>
      </c>
      <c r="J318" s="73"/>
      <c r="K318" s="72">
        <v>1500</v>
      </c>
      <c r="L318" s="61" t="s">
        <v>17</v>
      </c>
      <c r="M318" s="61" t="s">
        <v>634</v>
      </c>
      <c r="N318" s="119">
        <v>1500</v>
      </c>
      <c r="O318" s="113">
        <v>0</v>
      </c>
      <c r="P318" s="117">
        <v>1563</v>
      </c>
      <c r="Q318" s="114">
        <v>0</v>
      </c>
      <c r="R318" s="114">
        <v>2000</v>
      </c>
      <c r="S318" s="114">
        <v>0</v>
      </c>
      <c r="T318" s="114">
        <v>697</v>
      </c>
      <c r="U318" s="115"/>
      <c r="V318" s="118">
        <f t="shared" si="10"/>
        <v>1530</v>
      </c>
      <c r="W318" s="114">
        <f t="shared" si="11"/>
        <v>1560.6</v>
      </c>
      <c r="X318" s="2"/>
    </row>
    <row r="319" spans="1:24" ht="37.5" x14ac:dyDescent="0.25">
      <c r="A319" s="61">
        <v>4083</v>
      </c>
      <c r="B319" s="61" t="s">
        <v>451</v>
      </c>
      <c r="G319" s="48">
        <v>0</v>
      </c>
      <c r="H319" s="32">
        <v>5000</v>
      </c>
      <c r="I319" s="72">
        <v>5000</v>
      </c>
      <c r="J319" s="73"/>
      <c r="K319" s="72">
        <v>5000</v>
      </c>
      <c r="L319" s="61" t="s">
        <v>17</v>
      </c>
      <c r="M319" s="63" t="s">
        <v>635</v>
      </c>
      <c r="N319" s="119">
        <v>0</v>
      </c>
      <c r="O319" s="113">
        <v>0</v>
      </c>
      <c r="P319" s="117">
        <v>0</v>
      </c>
      <c r="Q319" s="114">
        <v>0</v>
      </c>
      <c r="R319" s="114">
        <v>0</v>
      </c>
      <c r="S319" s="114">
        <v>0</v>
      </c>
      <c r="T319" s="114">
        <v>0</v>
      </c>
      <c r="U319" s="115"/>
      <c r="V319" s="118">
        <f t="shared" si="10"/>
        <v>0</v>
      </c>
      <c r="W319" s="114">
        <f t="shared" si="11"/>
        <v>0</v>
      </c>
      <c r="X319" s="2"/>
    </row>
    <row r="320" spans="1:24" x14ac:dyDescent="0.25">
      <c r="A320" s="61">
        <v>4112</v>
      </c>
      <c r="B320" s="61" t="s">
        <v>452</v>
      </c>
      <c r="G320" s="48">
        <v>0</v>
      </c>
      <c r="H320" s="32">
        <v>500</v>
      </c>
      <c r="I320" s="72">
        <v>500</v>
      </c>
      <c r="J320" s="73"/>
      <c r="K320" s="72">
        <v>500</v>
      </c>
      <c r="L320" s="61" t="s">
        <v>17</v>
      </c>
      <c r="M320" s="61"/>
      <c r="N320" s="119">
        <v>500</v>
      </c>
      <c r="O320" s="113">
        <v>0</v>
      </c>
      <c r="P320" s="117">
        <v>135</v>
      </c>
      <c r="Q320" s="114">
        <v>270</v>
      </c>
      <c r="R320" s="114">
        <v>0</v>
      </c>
      <c r="S320" s="114">
        <v>270</v>
      </c>
      <c r="T320" s="114">
        <v>300</v>
      </c>
      <c r="U320" s="115"/>
      <c r="V320" s="118">
        <f t="shared" si="10"/>
        <v>510</v>
      </c>
      <c r="W320" s="114">
        <f t="shared" si="11"/>
        <v>520.20000000000005</v>
      </c>
      <c r="X320" s="2"/>
    </row>
    <row r="321" spans="1:26" x14ac:dyDescent="0.25">
      <c r="A321" s="61">
        <v>4151</v>
      </c>
      <c r="B321" s="61" t="s">
        <v>453</v>
      </c>
      <c r="G321" s="48">
        <v>3991</v>
      </c>
      <c r="H321" s="32">
        <v>4000</v>
      </c>
      <c r="I321" s="72">
        <v>9</v>
      </c>
      <c r="J321" s="73"/>
      <c r="K321" s="72">
        <v>9</v>
      </c>
      <c r="L321" s="61" t="s">
        <v>454</v>
      </c>
      <c r="M321" s="61" t="s">
        <v>637</v>
      </c>
      <c r="N321" s="119">
        <v>9500</v>
      </c>
      <c r="O321" s="113">
        <v>8000</v>
      </c>
      <c r="P321" s="117">
        <v>1314</v>
      </c>
      <c r="Q321" s="114">
        <v>10000</v>
      </c>
      <c r="R321" s="114">
        <v>50</v>
      </c>
      <c r="S321" s="114">
        <v>993</v>
      </c>
      <c r="T321" s="114">
        <v>623</v>
      </c>
      <c r="U321" s="115"/>
      <c r="V321" s="118">
        <f t="shared" si="10"/>
        <v>9690</v>
      </c>
      <c r="W321" s="114">
        <f t="shared" si="11"/>
        <v>9883.7999999999993</v>
      </c>
      <c r="X321" s="2"/>
    </row>
    <row r="322" spans="1:26" x14ac:dyDescent="0.25">
      <c r="A322" s="61">
        <v>4200</v>
      </c>
      <c r="B322" s="61" t="s">
        <v>455</v>
      </c>
      <c r="G322" s="48">
        <v>21649</v>
      </c>
      <c r="H322" s="32">
        <v>26000</v>
      </c>
      <c r="I322" s="72">
        <v>4351</v>
      </c>
      <c r="J322" s="73"/>
      <c r="K322" s="72">
        <v>4351</v>
      </c>
      <c r="L322" s="61" t="s">
        <v>456</v>
      </c>
      <c r="M322" s="61" t="s">
        <v>636</v>
      </c>
      <c r="N322" s="119">
        <v>26000</v>
      </c>
      <c r="O322" s="113">
        <v>26000</v>
      </c>
      <c r="P322" s="117">
        <v>0</v>
      </c>
      <c r="Q322" s="114">
        <v>22149</v>
      </c>
      <c r="R322" s="114">
        <v>22149</v>
      </c>
      <c r="S322" s="114">
        <v>26670</v>
      </c>
      <c r="T322" s="114">
        <v>12755</v>
      </c>
      <c r="U322" s="115"/>
      <c r="V322" s="118">
        <f t="shared" si="10"/>
        <v>26520</v>
      </c>
      <c r="W322" s="114">
        <f t="shared" si="11"/>
        <v>27050.400000000001</v>
      </c>
      <c r="X322" s="2"/>
    </row>
    <row r="323" spans="1:26" x14ac:dyDescent="0.25">
      <c r="A323" s="61">
        <v>4216</v>
      </c>
      <c r="B323" s="61" t="s">
        <v>457</v>
      </c>
      <c r="G323" s="48">
        <v>0</v>
      </c>
      <c r="H323" s="32">
        <v>0</v>
      </c>
      <c r="I323" s="72">
        <v>0</v>
      </c>
      <c r="J323" s="73"/>
      <c r="K323" s="72">
        <v>0</v>
      </c>
      <c r="L323" s="61" t="s">
        <v>17</v>
      </c>
      <c r="M323" s="61"/>
      <c r="N323" s="119">
        <v>0</v>
      </c>
      <c r="O323" s="113"/>
      <c r="P323" s="117">
        <v>9165</v>
      </c>
      <c r="Q323" s="114">
        <v>14936</v>
      </c>
      <c r="R323" s="114">
        <v>13139</v>
      </c>
      <c r="S323" s="114">
        <v>13133</v>
      </c>
      <c r="T323" s="114">
        <v>13802</v>
      </c>
      <c r="U323" s="115"/>
      <c r="V323" s="118">
        <f t="shared" si="10"/>
        <v>0</v>
      </c>
      <c r="W323" s="114">
        <f t="shared" si="11"/>
        <v>0</v>
      </c>
      <c r="X323" s="2"/>
    </row>
    <row r="324" spans="1:26" x14ac:dyDescent="0.25">
      <c r="G324" s="49"/>
      <c r="H324" s="6"/>
      <c r="I324" s="73"/>
      <c r="J324" s="73"/>
      <c r="K324" s="73"/>
      <c r="N324" s="34"/>
      <c r="O324" s="113"/>
      <c r="P324" s="114"/>
      <c r="Q324" s="114"/>
      <c r="R324" s="114"/>
      <c r="S324" s="114"/>
      <c r="T324" s="114"/>
      <c r="U324" s="115"/>
      <c r="V324" s="118">
        <f t="shared" si="10"/>
        <v>0</v>
      </c>
      <c r="W324" s="114">
        <f t="shared" si="11"/>
        <v>0</v>
      </c>
      <c r="X324" s="2"/>
    </row>
    <row r="325" spans="1:26" x14ac:dyDescent="0.25">
      <c r="A325" s="153" t="s">
        <v>458</v>
      </c>
      <c r="B325" s="153"/>
      <c r="C325" s="153"/>
      <c r="D325" s="153"/>
      <c r="E325" s="153"/>
      <c r="F325" s="153"/>
      <c r="G325" s="50">
        <v>25640</v>
      </c>
      <c r="H325" s="107">
        <v>37000</v>
      </c>
      <c r="I325" s="108">
        <v>11360</v>
      </c>
      <c r="J325" s="108">
        <v>0</v>
      </c>
      <c r="K325" s="108">
        <v>11360</v>
      </c>
      <c r="L325" s="110" t="s">
        <v>459</v>
      </c>
      <c r="M325" s="96"/>
      <c r="N325" s="129">
        <f>SUM(N318:N324)</f>
        <v>37500</v>
      </c>
      <c r="O325" s="132">
        <f>SUM(O318:O324)</f>
        <v>34000</v>
      </c>
      <c r="P325" s="117"/>
      <c r="Q325" s="114"/>
      <c r="R325" s="114"/>
      <c r="S325" s="114"/>
      <c r="T325" s="114"/>
      <c r="U325" s="115"/>
      <c r="V325" s="141">
        <f>SUM(V318:V324)</f>
        <v>38250</v>
      </c>
      <c r="W325" s="141">
        <f>SUM(W318:W324)</f>
        <v>39015</v>
      </c>
      <c r="X325" s="2"/>
    </row>
    <row r="326" spans="1:26" x14ac:dyDescent="0.25">
      <c r="A326" s="68"/>
      <c r="B326" s="68"/>
      <c r="C326" s="74" t="s">
        <v>228</v>
      </c>
      <c r="D326" s="68"/>
      <c r="E326" s="68"/>
      <c r="F326" s="68"/>
      <c r="G326" s="67"/>
      <c r="H326" s="67"/>
      <c r="I326" s="75"/>
      <c r="J326" s="75"/>
      <c r="K326" s="75"/>
      <c r="L326" s="68"/>
      <c r="M326" s="68"/>
      <c r="N326" s="122"/>
      <c r="O326" s="122"/>
      <c r="P326" s="122"/>
      <c r="Q326" s="122"/>
      <c r="R326" s="122"/>
      <c r="S326" s="122"/>
      <c r="T326" s="122"/>
      <c r="U326" s="122"/>
      <c r="V326" s="123">
        <f t="shared" si="10"/>
        <v>0</v>
      </c>
      <c r="W326" s="122">
        <f t="shared" si="11"/>
        <v>0</v>
      </c>
      <c r="X326" s="2"/>
    </row>
    <row r="327" spans="1:26" x14ac:dyDescent="0.25">
      <c r="A327" s="69"/>
      <c r="B327" s="69"/>
      <c r="C327" s="69"/>
      <c r="D327" s="69"/>
      <c r="E327" s="69"/>
      <c r="F327" s="69"/>
      <c r="G327" s="103" t="s">
        <v>460</v>
      </c>
      <c r="H327" s="103" t="s">
        <v>461</v>
      </c>
      <c r="I327" s="104" t="s">
        <v>462</v>
      </c>
      <c r="J327" s="105"/>
      <c r="K327" s="105"/>
      <c r="L327" s="106"/>
      <c r="M327" s="69"/>
      <c r="N327" s="34">
        <f>-N325</f>
        <v>-37500</v>
      </c>
      <c r="O327" s="34">
        <f>-O325</f>
        <v>-34000</v>
      </c>
      <c r="P327" s="119"/>
      <c r="Q327" s="34"/>
      <c r="R327" s="34"/>
      <c r="S327" s="34"/>
      <c r="T327" s="34"/>
      <c r="U327" s="34"/>
      <c r="V327" s="116">
        <f t="shared" si="10"/>
        <v>-38250</v>
      </c>
      <c r="W327" s="34">
        <f t="shared" si="11"/>
        <v>-39015</v>
      </c>
      <c r="X327" s="2"/>
    </row>
    <row r="328" spans="1:26" x14ac:dyDescent="0.25">
      <c r="A328" s="57" t="s">
        <v>559</v>
      </c>
      <c r="B328" s="57" t="s">
        <v>558</v>
      </c>
      <c r="G328" s="48"/>
      <c r="H328" s="32"/>
      <c r="I328" s="72"/>
      <c r="J328" s="73"/>
      <c r="K328" s="73"/>
      <c r="M328" s="57" t="s">
        <v>560</v>
      </c>
      <c r="N328" s="35">
        <f>SUM(N8+N26+N61+N79+N93+N102+N117+N133+N157+N172+N184+N196+N216+N246+N275+N294+N3318+N265+N308)</f>
        <v>2261767.02</v>
      </c>
      <c r="O328" s="35">
        <f>SUM(O8+O26+O61+O79+O93+O102+O117+O133+O157+O172+O184+O196+O216+O246+O275+O294+O3318+O265+O308)</f>
        <v>2256543</v>
      </c>
      <c r="P328" s="29"/>
      <c r="Q328" s="27"/>
      <c r="S328" s="27"/>
      <c r="U328" s="28"/>
      <c r="V328" s="35">
        <f>SUM(V8+V26+V61+V79+V93+V102+V117+V133+V157+V172+V184+V196+V216+V246+V275+V294+V3318+V265+V308)</f>
        <v>2293876.5203999998</v>
      </c>
      <c r="W328" s="35">
        <f>SUM(W8+W26+W61+W79+W93+W102+W117+W133+W157+W172+W184+W196+W216+W246+W275+W294+W3318+W265+W308)</f>
        <v>2339379.0268080002</v>
      </c>
      <c r="X328" s="2"/>
    </row>
    <row r="329" spans="1:26" x14ac:dyDescent="0.25">
      <c r="G329" s="48"/>
      <c r="H329" s="32"/>
      <c r="I329" s="72"/>
      <c r="J329" s="73"/>
      <c r="K329" s="73"/>
      <c r="M329" s="57" t="s">
        <v>12</v>
      </c>
      <c r="N329" s="36">
        <f>N21+N52+N74+N97+N112+N127+N146+N167+N179+N192+N204+N236+N260+N270+N279+N303+N314+N325+N85</f>
        <v>2261767.02</v>
      </c>
      <c r="O329" s="36">
        <f>O21+O52+O74+O97+O112+O127+O146+O167+O179+O192+O204+O236+O260+O270+O279+O303+O314+O325+O85</f>
        <v>2216439.5</v>
      </c>
      <c r="P329" s="29"/>
      <c r="Q329" s="27"/>
      <c r="S329" s="27"/>
      <c r="U329" s="28"/>
      <c r="V329" s="36">
        <f>V21+V52+V74+V97+V112+V127+V146+V167+V179+V192+V204+V236+V260+V270+V279+V303+V314+V325+V85</f>
        <v>2319085.2804</v>
      </c>
      <c r="W329" s="36">
        <f>W21+W52+W74+W97+W112+W127+W146+W167+W179+W192+W204+W236+W260+W270+W279+W303+W314+W325+W85</f>
        <v>2365414.9660080001</v>
      </c>
      <c r="X329" s="2"/>
    </row>
    <row r="330" spans="1:26" ht="19.5" thickBot="1" x14ac:dyDescent="0.3">
      <c r="G330" s="48"/>
      <c r="H330" s="32"/>
      <c r="I330" s="72"/>
      <c r="J330" s="73"/>
      <c r="K330" s="73"/>
      <c r="M330" s="57" t="s">
        <v>561</v>
      </c>
      <c r="N330" s="37">
        <f>N328-N329</f>
        <v>0</v>
      </c>
      <c r="O330" s="37">
        <f>O328-O329</f>
        <v>40103.5</v>
      </c>
      <c r="P330" s="29"/>
      <c r="Q330" s="27"/>
      <c r="S330" s="27"/>
      <c r="U330" s="28"/>
      <c r="V330" s="30">
        <f t="shared" si="10"/>
        <v>0</v>
      </c>
      <c r="W330" s="27">
        <f t="shared" si="11"/>
        <v>0</v>
      </c>
      <c r="X330" s="2"/>
    </row>
    <row r="331" spans="1:26" ht="19.5" thickTop="1" x14ac:dyDescent="0.25">
      <c r="A331" s="59"/>
      <c r="B331" s="59"/>
      <c r="C331" s="59"/>
      <c r="D331" s="59"/>
      <c r="E331" s="59"/>
      <c r="F331" s="59"/>
      <c r="G331" s="55"/>
      <c r="H331" s="56"/>
      <c r="I331" s="86"/>
      <c r="J331" s="87"/>
      <c r="K331" s="87"/>
      <c r="L331" s="59"/>
      <c r="M331" s="59"/>
      <c r="N331" s="16"/>
      <c r="O331" s="17"/>
      <c r="P331" s="38"/>
      <c r="Q331" s="39"/>
      <c r="R331" s="40"/>
      <c r="S331" s="39"/>
      <c r="T331" s="40"/>
      <c r="U331" s="41"/>
      <c r="V331" s="39"/>
      <c r="W331" s="39"/>
      <c r="X331" s="2"/>
    </row>
    <row r="332" spans="1:26" x14ac:dyDescent="0.25">
      <c r="A332" s="61">
        <v>901</v>
      </c>
      <c r="B332" s="61" t="s">
        <v>463</v>
      </c>
      <c r="G332" s="49"/>
      <c r="H332" s="6"/>
      <c r="I332" s="73"/>
      <c r="J332" s="73"/>
      <c r="K332" s="73"/>
      <c r="N332" s="24"/>
      <c r="O332" s="25"/>
      <c r="P332" s="26"/>
      <c r="Q332" s="27"/>
      <c r="S332" s="27"/>
      <c r="U332" s="28"/>
      <c r="V332" s="27"/>
      <c r="W332" s="27"/>
      <c r="X332" s="2"/>
    </row>
    <row r="333" spans="1:26" x14ac:dyDescent="0.25">
      <c r="A333" s="61">
        <v>9007</v>
      </c>
      <c r="B333" s="61" t="s">
        <v>464</v>
      </c>
      <c r="G333" s="48">
        <v>5545</v>
      </c>
      <c r="H333" s="32">
        <v>18976</v>
      </c>
      <c r="I333" s="72">
        <v>13431</v>
      </c>
      <c r="J333" s="73"/>
      <c r="K333" s="72">
        <v>13431</v>
      </c>
      <c r="L333" s="61" t="s">
        <v>465</v>
      </c>
      <c r="M333" s="61"/>
      <c r="N333" s="31"/>
      <c r="O333" s="25"/>
      <c r="P333" s="29">
        <v>12799</v>
      </c>
      <c r="Q333" s="27"/>
      <c r="S333" s="27"/>
      <c r="U333" s="28"/>
      <c r="V333" s="27"/>
      <c r="W333" s="27"/>
      <c r="X333" s="2"/>
      <c r="Z333" s="26"/>
    </row>
    <row r="334" spans="1:26" x14ac:dyDescent="0.25">
      <c r="A334" s="61">
        <v>9011</v>
      </c>
      <c r="B334" s="61" t="s">
        <v>466</v>
      </c>
      <c r="G334" s="48">
        <v>88514</v>
      </c>
      <c r="H334" s="32">
        <v>648244</v>
      </c>
      <c r="I334" s="72">
        <v>559730</v>
      </c>
      <c r="J334" s="73"/>
      <c r="K334" s="72">
        <v>559730</v>
      </c>
      <c r="L334" s="61" t="s">
        <v>467</v>
      </c>
      <c r="M334" s="61"/>
      <c r="N334" s="31"/>
      <c r="O334" s="25"/>
      <c r="P334" s="29">
        <v>71474</v>
      </c>
      <c r="Q334" s="27"/>
      <c r="S334" s="27"/>
      <c r="U334" s="28"/>
      <c r="V334" s="27"/>
      <c r="W334" s="27"/>
      <c r="X334" s="2"/>
    </row>
    <row r="335" spans="1:26" x14ac:dyDescent="0.25">
      <c r="A335" s="61">
        <v>9013</v>
      </c>
      <c r="B335" s="61" t="s">
        <v>468</v>
      </c>
      <c r="G335" s="48">
        <v>24478</v>
      </c>
      <c r="H335" s="32">
        <v>257000</v>
      </c>
      <c r="I335" s="72">
        <v>232522</v>
      </c>
      <c r="J335" s="73"/>
      <c r="K335" s="72">
        <v>232522</v>
      </c>
      <c r="L335" s="61" t="s">
        <v>469</v>
      </c>
      <c r="M335" s="61"/>
      <c r="N335" s="31"/>
      <c r="O335" s="25"/>
      <c r="P335" s="29">
        <v>0</v>
      </c>
      <c r="Q335" s="27"/>
      <c r="S335" s="27"/>
      <c r="U335" s="28"/>
      <c r="V335" s="27"/>
      <c r="W335" s="27"/>
      <c r="X335" s="2"/>
    </row>
    <row r="336" spans="1:26" x14ac:dyDescent="0.25">
      <c r="A336" s="61">
        <v>9014</v>
      </c>
      <c r="B336" s="61" t="s">
        <v>470</v>
      </c>
      <c r="G336" s="48">
        <v>0</v>
      </c>
      <c r="H336" s="32">
        <v>212791</v>
      </c>
      <c r="I336" s="72">
        <v>212791</v>
      </c>
      <c r="J336" s="73"/>
      <c r="K336" s="72">
        <v>212791</v>
      </c>
      <c r="L336" s="61" t="s">
        <v>17</v>
      </c>
      <c r="M336" s="61"/>
      <c r="N336" s="31"/>
      <c r="O336" s="25"/>
      <c r="P336" s="29">
        <v>20868</v>
      </c>
      <c r="Q336" s="27"/>
      <c r="S336" s="27"/>
      <c r="U336" s="28"/>
      <c r="V336" s="27"/>
      <c r="W336" s="27"/>
      <c r="X336" s="2"/>
    </row>
    <row r="337" spans="1:24" x14ac:dyDescent="0.25">
      <c r="A337" s="61">
        <v>9016</v>
      </c>
      <c r="B337" s="61" t="s">
        <v>196</v>
      </c>
      <c r="G337" s="48">
        <v>0</v>
      </c>
      <c r="H337" s="32">
        <v>105250</v>
      </c>
      <c r="I337" s="72">
        <v>105250</v>
      </c>
      <c r="J337" s="73"/>
      <c r="K337" s="72">
        <v>105250</v>
      </c>
      <c r="L337" s="61" t="s">
        <v>17</v>
      </c>
      <c r="M337" s="61"/>
      <c r="N337" s="31"/>
      <c r="O337" s="25"/>
      <c r="P337" s="29">
        <v>0</v>
      </c>
      <c r="Q337" s="27"/>
      <c r="S337" s="27"/>
      <c r="U337" s="28"/>
      <c r="V337" s="27"/>
      <c r="W337" s="27"/>
      <c r="X337" s="2"/>
    </row>
    <row r="338" spans="1:24" x14ac:dyDescent="0.25">
      <c r="A338" s="61">
        <v>9020</v>
      </c>
      <c r="B338" s="61" t="s">
        <v>471</v>
      </c>
      <c r="G338" s="48">
        <v>13544</v>
      </c>
      <c r="H338" s="32">
        <v>928039</v>
      </c>
      <c r="I338" s="72">
        <v>914495</v>
      </c>
      <c r="J338" s="72">
        <v>500</v>
      </c>
      <c r="K338" s="72">
        <v>913995</v>
      </c>
      <c r="L338" s="61" t="s">
        <v>472</v>
      </c>
      <c r="M338" s="61"/>
      <c r="N338" s="31"/>
      <c r="O338" s="25"/>
      <c r="P338" s="29">
        <v>68933</v>
      </c>
      <c r="Q338" s="27"/>
      <c r="S338" s="27"/>
      <c r="U338" s="28"/>
      <c r="V338" s="27"/>
      <c r="W338" s="27"/>
      <c r="X338" s="2"/>
    </row>
    <row r="339" spans="1:24" x14ac:dyDescent="0.25">
      <c r="A339" s="61">
        <v>9021</v>
      </c>
      <c r="B339" s="61" t="s">
        <v>473</v>
      </c>
      <c r="G339" s="48">
        <v>0</v>
      </c>
      <c r="H339" s="32">
        <v>10000</v>
      </c>
      <c r="I339" s="72">
        <v>10000</v>
      </c>
      <c r="J339" s="73"/>
      <c r="K339" s="72">
        <v>10000</v>
      </c>
      <c r="L339" s="61" t="s">
        <v>17</v>
      </c>
      <c r="M339" s="61"/>
      <c r="N339" s="31"/>
      <c r="O339" s="25"/>
      <c r="P339" s="29">
        <v>0</v>
      </c>
      <c r="Q339" s="27"/>
      <c r="S339" s="27"/>
      <c r="U339" s="28"/>
      <c r="V339" s="27"/>
      <c r="W339" s="27"/>
      <c r="X339" s="2"/>
    </row>
    <row r="340" spans="1:24" x14ac:dyDescent="0.25">
      <c r="A340" s="61">
        <v>9039</v>
      </c>
      <c r="B340" s="61" t="s">
        <v>474</v>
      </c>
      <c r="G340" s="48">
        <v>0</v>
      </c>
      <c r="H340" s="32">
        <v>818134</v>
      </c>
      <c r="I340" s="72">
        <v>818134</v>
      </c>
      <c r="J340" s="73"/>
      <c r="K340" s="72">
        <v>818134</v>
      </c>
      <c r="L340" s="61" t="s">
        <v>17</v>
      </c>
      <c r="M340" s="61"/>
      <c r="N340" s="31"/>
      <c r="O340" s="25"/>
      <c r="P340" s="29">
        <v>0</v>
      </c>
      <c r="Q340" s="27"/>
      <c r="S340" s="27"/>
      <c r="U340" s="28"/>
      <c r="V340" s="27"/>
      <c r="W340" s="27"/>
      <c r="X340" s="2"/>
    </row>
    <row r="341" spans="1:24" x14ac:dyDescent="0.25">
      <c r="A341" s="61">
        <v>9042</v>
      </c>
      <c r="B341" s="61" t="s">
        <v>475</v>
      </c>
      <c r="G341" s="48">
        <v>5200</v>
      </c>
      <c r="H341" s="32">
        <v>303196</v>
      </c>
      <c r="I341" s="72">
        <v>297996</v>
      </c>
      <c r="J341" s="72">
        <v>344</v>
      </c>
      <c r="K341" s="72">
        <v>297652</v>
      </c>
      <c r="L341" s="61" t="s">
        <v>476</v>
      </c>
      <c r="M341" s="61"/>
      <c r="N341" s="31"/>
      <c r="O341" s="25"/>
      <c r="P341" s="29">
        <v>2971</v>
      </c>
      <c r="Q341" s="27"/>
      <c r="S341" s="27"/>
      <c r="U341" s="28"/>
      <c r="V341" s="27"/>
      <c r="W341" s="27"/>
      <c r="X341" s="2"/>
    </row>
    <row r="342" spans="1:24" x14ac:dyDescent="0.25">
      <c r="G342" s="49"/>
      <c r="H342" s="6"/>
      <c r="I342" s="73"/>
      <c r="J342" s="73"/>
      <c r="K342" s="73"/>
      <c r="N342" s="24"/>
      <c r="O342" s="25"/>
      <c r="P342" s="26"/>
      <c r="Q342" s="27"/>
      <c r="S342" s="27"/>
      <c r="U342" s="28"/>
      <c r="V342" s="27"/>
      <c r="W342" s="27"/>
      <c r="X342" s="2"/>
    </row>
    <row r="343" spans="1:24" x14ac:dyDescent="0.25">
      <c r="C343" s="61" t="s">
        <v>477</v>
      </c>
      <c r="G343" s="48">
        <v>137281</v>
      </c>
      <c r="H343" s="32">
        <v>3301630</v>
      </c>
      <c r="I343" s="72">
        <v>3164349</v>
      </c>
      <c r="J343" s="72">
        <v>844</v>
      </c>
      <c r="K343" s="72">
        <v>3163505</v>
      </c>
      <c r="L343" s="61" t="s">
        <v>478</v>
      </c>
      <c r="M343" s="61"/>
      <c r="N343" s="31"/>
      <c r="O343" s="25"/>
      <c r="P343" s="29">
        <v>177045</v>
      </c>
      <c r="Q343" s="27"/>
      <c r="S343" s="27"/>
      <c r="U343" s="28"/>
      <c r="V343" s="27"/>
      <c r="W343" s="27"/>
      <c r="X343" s="2"/>
    </row>
    <row r="344" spans="1:24" x14ac:dyDescent="0.25">
      <c r="C344" s="61" t="s">
        <v>228</v>
      </c>
      <c r="G344" s="49"/>
      <c r="H344" s="6"/>
      <c r="I344" s="73"/>
      <c r="J344" s="73"/>
      <c r="K344" s="73"/>
      <c r="N344" s="24"/>
      <c r="O344" s="25"/>
      <c r="P344" s="26"/>
      <c r="Q344" s="27"/>
      <c r="S344" s="27"/>
      <c r="U344" s="28"/>
      <c r="V344" s="27"/>
      <c r="W344" s="27"/>
      <c r="X344" s="2"/>
    </row>
    <row r="345" spans="1:24" x14ac:dyDescent="0.25">
      <c r="G345" s="48" t="s">
        <v>480</v>
      </c>
      <c r="H345" s="32" t="s">
        <v>481</v>
      </c>
      <c r="I345" s="72" t="s">
        <v>482</v>
      </c>
      <c r="J345" s="73"/>
      <c r="K345" s="73"/>
      <c r="N345" s="24"/>
      <c r="O345" s="25"/>
      <c r="P345" s="29" t="s">
        <v>479</v>
      </c>
      <c r="Q345" s="27"/>
      <c r="S345" s="27"/>
      <c r="U345" s="28"/>
      <c r="V345" s="27"/>
      <c r="W345" s="27"/>
      <c r="X345" s="2"/>
    </row>
    <row r="346" spans="1:24" x14ac:dyDescent="0.25">
      <c r="A346" s="61">
        <v>6000</v>
      </c>
      <c r="C346" s="61" t="s">
        <v>483</v>
      </c>
      <c r="G346" s="48">
        <v>123008</v>
      </c>
      <c r="H346" s="6"/>
      <c r="I346" s="73"/>
      <c r="J346" s="73"/>
      <c r="K346" s="73"/>
      <c r="N346" s="24"/>
      <c r="O346" s="25"/>
      <c r="P346" s="29">
        <v>0</v>
      </c>
      <c r="Q346" s="27"/>
      <c r="S346" s="27"/>
      <c r="U346" s="28"/>
      <c r="V346" s="27"/>
      <c r="W346" s="27"/>
      <c r="X346" s="2"/>
    </row>
    <row r="347" spans="1:24" x14ac:dyDescent="0.25">
      <c r="C347" s="61" t="s">
        <v>484</v>
      </c>
      <c r="G347" s="48" t="s">
        <v>485</v>
      </c>
      <c r="H347" s="6"/>
      <c r="I347" s="73"/>
      <c r="J347" s="73"/>
      <c r="K347" s="73"/>
      <c r="N347" s="24"/>
      <c r="O347" s="25"/>
      <c r="P347" s="29" t="s">
        <v>479</v>
      </c>
      <c r="Q347" s="27"/>
      <c r="S347" s="27"/>
      <c r="U347" s="28"/>
      <c r="V347" s="27"/>
      <c r="W347" s="27"/>
      <c r="X347" s="2"/>
    </row>
    <row r="348" spans="1:24" x14ac:dyDescent="0.25">
      <c r="G348" s="49"/>
      <c r="H348" s="6"/>
      <c r="I348" s="73"/>
      <c r="J348" s="73"/>
      <c r="K348" s="73"/>
      <c r="N348" s="24"/>
      <c r="O348" s="25"/>
      <c r="P348" s="26"/>
      <c r="Q348" s="27"/>
      <c r="S348" s="27"/>
      <c r="U348" s="28"/>
      <c r="V348" s="27"/>
      <c r="W348" s="27"/>
      <c r="X348" s="2"/>
    </row>
    <row r="349" spans="1:24" x14ac:dyDescent="0.25">
      <c r="C349" s="61" t="s">
        <v>486</v>
      </c>
      <c r="G349" s="48">
        <v>2052454</v>
      </c>
      <c r="H349" s="32">
        <v>2101338</v>
      </c>
      <c r="I349" s="72">
        <v>48884</v>
      </c>
      <c r="J349" s="73"/>
      <c r="K349" s="73"/>
      <c r="L349" s="61" t="s">
        <v>487</v>
      </c>
      <c r="M349" s="61"/>
      <c r="N349" s="31"/>
      <c r="O349" s="25"/>
      <c r="P349" s="29">
        <v>2220228</v>
      </c>
      <c r="Q349" s="27"/>
      <c r="S349" s="27"/>
      <c r="U349" s="28"/>
      <c r="V349" s="27"/>
      <c r="W349" s="27"/>
      <c r="X349" s="2"/>
    </row>
    <row r="350" spans="1:24" x14ac:dyDescent="0.25">
      <c r="C350" s="61" t="s">
        <v>12</v>
      </c>
      <c r="G350" s="48">
        <v>1219741</v>
      </c>
      <c r="H350" s="32">
        <v>5402968</v>
      </c>
      <c r="I350" s="72">
        <v>4183227</v>
      </c>
      <c r="J350" s="72">
        <v>24188</v>
      </c>
      <c r="K350" s="72">
        <v>4159039</v>
      </c>
      <c r="L350" s="61" t="s">
        <v>488</v>
      </c>
      <c r="M350" s="61"/>
      <c r="N350" s="31"/>
      <c r="O350" s="25"/>
      <c r="P350" s="29">
        <v>2069250</v>
      </c>
      <c r="Q350" s="27"/>
      <c r="S350" s="27"/>
      <c r="U350" s="28"/>
      <c r="V350" s="27"/>
      <c r="W350" s="27"/>
      <c r="X350" s="2"/>
    </row>
    <row r="351" spans="1:24" x14ac:dyDescent="0.25">
      <c r="C351" s="61" t="s">
        <v>43</v>
      </c>
      <c r="G351" s="49"/>
      <c r="H351" s="6"/>
      <c r="I351" s="73"/>
      <c r="J351" s="73"/>
      <c r="K351" s="73"/>
      <c r="N351" s="24"/>
      <c r="O351" s="25"/>
      <c r="P351" s="26"/>
      <c r="Q351" s="27"/>
      <c r="S351" s="27"/>
      <c r="U351" s="28"/>
      <c r="V351" s="27"/>
      <c r="W351" s="27"/>
      <c r="X351" s="2"/>
    </row>
    <row r="352" spans="1:24" x14ac:dyDescent="0.25">
      <c r="G352" s="48">
        <v>832714</v>
      </c>
      <c r="H352" s="32" t="s">
        <v>489</v>
      </c>
      <c r="I352" s="72" t="s">
        <v>490</v>
      </c>
      <c r="J352" s="73"/>
      <c r="K352" s="73"/>
      <c r="N352" s="24"/>
      <c r="O352" s="25"/>
      <c r="P352" s="29">
        <v>150977</v>
      </c>
      <c r="Q352" s="27"/>
      <c r="S352" s="27"/>
      <c r="U352" s="28"/>
      <c r="V352" s="27"/>
      <c r="W352" s="27"/>
      <c r="X352" s="2"/>
    </row>
    <row r="353" spans="3:24" x14ac:dyDescent="0.25">
      <c r="C353" s="61" t="s">
        <v>483</v>
      </c>
      <c r="G353" s="48">
        <v>123008</v>
      </c>
      <c r="H353" s="6"/>
      <c r="I353" s="73"/>
      <c r="J353" s="73"/>
      <c r="K353" s="73"/>
      <c r="N353" s="24"/>
      <c r="O353" s="25"/>
      <c r="P353" s="29">
        <v>0</v>
      </c>
      <c r="Q353" s="27"/>
      <c r="S353" s="27"/>
      <c r="U353" s="28"/>
      <c r="V353" s="27"/>
      <c r="W353" s="27"/>
      <c r="X353" s="2"/>
    </row>
    <row r="354" spans="3:24" x14ac:dyDescent="0.25">
      <c r="C354" s="61" t="s">
        <v>484</v>
      </c>
      <c r="G354" s="48">
        <v>955722</v>
      </c>
      <c r="H354" s="6"/>
      <c r="I354" s="73"/>
      <c r="J354" s="73"/>
      <c r="K354" s="73"/>
      <c r="N354" s="24"/>
      <c r="O354" s="25"/>
      <c r="P354" s="29">
        <v>150977</v>
      </c>
      <c r="Q354" s="27"/>
      <c r="S354" s="27"/>
      <c r="U354" s="28"/>
      <c r="V354" s="27"/>
      <c r="W354" s="27"/>
      <c r="X354" s="2"/>
    </row>
  </sheetData>
  <mergeCells count="34">
    <mergeCell ref="A314:F314"/>
    <mergeCell ref="A325:F325"/>
    <mergeCell ref="A102:F102"/>
    <mergeCell ref="A133:F133"/>
    <mergeCell ref="A236:F236"/>
    <mergeCell ref="A279:F279"/>
    <mergeCell ref="A275:F275"/>
    <mergeCell ref="A294:F294"/>
    <mergeCell ref="A303:F303"/>
    <mergeCell ref="A308:F308"/>
    <mergeCell ref="A184:F184"/>
    <mergeCell ref="A172:F172"/>
    <mergeCell ref="A192:F192"/>
    <mergeCell ref="A197:F197"/>
    <mergeCell ref="A204:F204"/>
    <mergeCell ref="A216:F216"/>
    <mergeCell ref="A179:F179"/>
    <mergeCell ref="A74:F74"/>
    <mergeCell ref="A61:F61"/>
    <mergeCell ref="A79:F79"/>
    <mergeCell ref="A85:F85"/>
    <mergeCell ref="A93:F93"/>
    <mergeCell ref="A112:F112"/>
    <mergeCell ref="A97:F97"/>
    <mergeCell ref="A117:F117"/>
    <mergeCell ref="A127:F127"/>
    <mergeCell ref="A146:F146"/>
    <mergeCell ref="A157:F157"/>
    <mergeCell ref="A167:F167"/>
    <mergeCell ref="A21:F21"/>
    <mergeCell ref="A8:F8"/>
    <mergeCell ref="A1:W1"/>
    <mergeCell ref="A26:F26"/>
    <mergeCell ref="A52:F52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Income &amp; Expenditure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Pool</dc:creator>
  <cp:lastModifiedBy>Helen Pool</cp:lastModifiedBy>
  <cp:lastPrinted>2024-11-26T11:51:40Z</cp:lastPrinted>
  <dcterms:created xsi:type="dcterms:W3CDTF">2024-10-10T13:50:55Z</dcterms:created>
  <dcterms:modified xsi:type="dcterms:W3CDTF">2024-11-26T14:11:22Z</dcterms:modified>
</cp:coreProperties>
</file>